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220" windowHeight="7680" activeTab="0"/>
  </bookViews>
  <sheets>
    <sheet name="Kết quả" sheetId="1" r:id="rId1"/>
    <sheet name="Danh sach" sheetId="2" r:id="rId2"/>
    <sheet name="ket qua theo lop" sheetId="3" r:id="rId3"/>
    <sheet name="Sheet4" sheetId="4" r:id="rId4"/>
    <sheet name="Sheet3" sheetId="5" r:id="rId5"/>
    <sheet name="Sheet6" sheetId="6" r:id="rId6"/>
    <sheet name="Sheet7" sheetId="7" r:id="rId7"/>
    <sheet name="Sheet8" sheetId="8" r:id="rId8"/>
    <sheet name="Sheet9" sheetId="9" r:id="rId9"/>
  </sheets>
  <definedNames/>
  <calcPr fullCalcOnLoad="1"/>
</workbook>
</file>

<file path=xl/sharedStrings.xml><?xml version="1.0" encoding="utf-8"?>
<sst xmlns="http://schemas.openxmlformats.org/spreadsheetml/2006/main" count="476" uniqueCount="148">
  <si>
    <t>Nguyễn Thị Thơm</t>
  </si>
  <si>
    <t>Stt</t>
  </si>
  <si>
    <t>Họ và tên</t>
  </si>
  <si>
    <t>Lớp</t>
  </si>
  <si>
    <t>SBD</t>
  </si>
  <si>
    <t>ĐIỂM THI MÔN</t>
  </si>
  <si>
    <t>TOÁN</t>
  </si>
  <si>
    <t>VĂN</t>
  </si>
  <si>
    <t>LÝ</t>
  </si>
  <si>
    <t xml:space="preserve">Tổng </t>
  </si>
  <si>
    <t>Xếp thứ</t>
  </si>
  <si>
    <t>Ghi chú</t>
  </si>
  <si>
    <t>KẾT QUẢ THI THỬ  VÀO THPT LẦN 1</t>
  </si>
  <si>
    <t>NĂM HỌC 2013 - 2014</t>
  </si>
  <si>
    <t>PHÒNG GD &amp; ĐT CẨM GIÀNG</t>
  </si>
  <si>
    <t>Toán</t>
  </si>
  <si>
    <t>Văn</t>
  </si>
  <si>
    <t>Lý</t>
  </si>
  <si>
    <t>Điểm</t>
  </si>
  <si>
    <t>DANH SÁCH GỌI THÍ SINH VÀO PHÒNG THI</t>
  </si>
  <si>
    <t>PHÒNG SỐ: 01</t>
  </si>
  <si>
    <t>Từ SBD:</t>
  </si>
  <si>
    <t>Đến SBD:</t>
  </si>
  <si>
    <t>CTHĐ</t>
  </si>
  <si>
    <t>PHÒNG SỐ: 02</t>
  </si>
  <si>
    <t>PHÒNG SỐ: 03</t>
  </si>
  <si>
    <t>Lương Điền, ngày .... tháng ... năm ....</t>
  </si>
  <si>
    <t>Họ ten</t>
  </si>
  <si>
    <t>Lop</t>
  </si>
  <si>
    <t>Nguyễn Thị Anh</t>
  </si>
  <si>
    <t>Trần Thị Anh</t>
  </si>
  <si>
    <t>Lê Thị Vân Anh</t>
  </si>
  <si>
    <t>Nguyễn Thị Vân Anh</t>
  </si>
  <si>
    <t>Lê Thị Ngọc Ánh</t>
  </si>
  <si>
    <t>Vũ Thị Chang</t>
  </si>
  <si>
    <t>Trịnh Thị Chi</t>
  </si>
  <si>
    <t>Bùi Thị Chinh</t>
  </si>
  <si>
    <t>Vũ Đình Chính</t>
  </si>
  <si>
    <t>Bùi Lê Hương Dịu</t>
  </si>
  <si>
    <t>Nguyễn Thị Dịu</t>
  </si>
  <si>
    <t>Lương Thị Dung</t>
  </si>
  <si>
    <t>Đinh Bá Dương</t>
  </si>
  <si>
    <t>Nguyễn Thị Hiền</t>
  </si>
  <si>
    <t>Nguyễn Văn Hiệp</t>
  </si>
  <si>
    <t>Trần Thị Huyền</t>
  </si>
  <si>
    <t>Nguyễn Xuân Lâm</t>
  </si>
  <si>
    <t>Nguyễn Quyền Linh</t>
  </si>
  <si>
    <t>Nguyễn Thị Linh</t>
  </si>
  <si>
    <t>Vũ Thị Linh</t>
  </si>
  <si>
    <t>Trần Thị Yến Ly</t>
  </si>
  <si>
    <t>Nguyễn Thị Ngọc Ngà</t>
  </si>
  <si>
    <t>Đào Thị Nhung</t>
  </si>
  <si>
    <t>Phạm Thị Ninh</t>
  </si>
  <si>
    <t>Tống Thị Quyên</t>
  </si>
  <si>
    <t>Trần Thị Quyên</t>
  </si>
  <si>
    <t>Nguyễn Thị Quỳnh</t>
  </si>
  <si>
    <t>Lương Thị Thuý</t>
  </si>
  <si>
    <t>Đào Thị Trang</t>
  </si>
  <si>
    <t>Nguyễn Thị Tuyên</t>
  </si>
  <si>
    <t>Trần Minh Vương</t>
  </si>
  <si>
    <t>Nguyễn Thị Yến</t>
  </si>
  <si>
    <t>Bùi Văn Đức</t>
  </si>
  <si>
    <t>Nguyễn Văn Tiến</t>
  </si>
  <si>
    <t>lop</t>
  </si>
  <si>
    <t>A</t>
  </si>
  <si>
    <t>Bùi Thị Vân Anh</t>
  </si>
  <si>
    <t>Nguyễn Đình Chuẩn</t>
  </si>
  <si>
    <t>Trần Huy Chuyển</t>
  </si>
  <si>
    <t>Nguyễn Minh Đức</t>
  </si>
  <si>
    <t>Trịnh Thị Hà</t>
  </si>
  <si>
    <t>Phạm Viết Hào</t>
  </si>
  <si>
    <t>Trần Khắc Hiếu</t>
  </si>
  <si>
    <t>Tống Thị Khánh Hoà</t>
  </si>
  <si>
    <t>Nguyễn Thị Hoài</t>
  </si>
  <si>
    <t>Hoàng Thị Huệ</t>
  </si>
  <si>
    <t>Nguyễn Văn Hùng</t>
  </si>
  <si>
    <t>Nguyễn Thị Kiều</t>
  </si>
  <si>
    <t>Nguyễn Văn Mạnh</t>
  </si>
  <si>
    <t>Nguyễn Thị Mơ</t>
  </si>
  <si>
    <t>Bùi Văn Nam</t>
  </si>
  <si>
    <t>Tạ Thị Nhài</t>
  </si>
  <si>
    <t>Vũ Thị Nhung</t>
  </si>
  <si>
    <t>Nguyễn Văn Phong</t>
  </si>
  <si>
    <t>Nguyễn Thị Phượng</t>
  </si>
  <si>
    <t>Nguyễn Thị Thạo</t>
  </si>
  <si>
    <t>Lương Thị Trang</t>
  </si>
  <si>
    <t>Phan Văn Tùng</t>
  </si>
  <si>
    <t>toan</t>
  </si>
  <si>
    <t>van</t>
  </si>
  <si>
    <t>ly</t>
  </si>
  <si>
    <t>Ngày sinh</t>
  </si>
  <si>
    <t>TRƯỜNG THCS CẨM PHÚC</t>
  </si>
  <si>
    <t>B</t>
  </si>
  <si>
    <t>Cẩm Phúc, ngày .... tháng .... năm .......</t>
  </si>
  <si>
    <t>12/11/1998</t>
  </si>
  <si>
    <t>01/04/1998</t>
  </si>
  <si>
    <t>16/06/1998</t>
  </si>
  <si>
    <t>11/01/1998</t>
  </si>
  <si>
    <t>08/08/1998</t>
  </si>
  <si>
    <t>26/03/1998</t>
  </si>
  <si>
    <t>03/10/1998</t>
  </si>
  <si>
    <t>23/10/1998</t>
  </si>
  <si>
    <t>01/06/1998</t>
  </si>
  <si>
    <t>09/03/1998</t>
  </si>
  <si>
    <t>14/05/1998</t>
  </si>
  <si>
    <t>14/10/1998</t>
  </si>
  <si>
    <t>03/09/1998</t>
  </si>
  <si>
    <t>05/09/1998</t>
  </si>
  <si>
    <t>09/04/1998</t>
  </si>
  <si>
    <t>08/03/1998</t>
  </si>
  <si>
    <t>29/12/1998</t>
  </si>
  <si>
    <t>19/07/1998</t>
  </si>
  <si>
    <t>23/08/1998</t>
  </si>
  <si>
    <t>13/07/1998</t>
  </si>
  <si>
    <t>20/12/1998</t>
  </si>
  <si>
    <t>15/12/1998</t>
  </si>
  <si>
    <t>17/05/1998</t>
  </si>
  <si>
    <t>03/06/1998</t>
  </si>
  <si>
    <t>15/06/1998</t>
  </si>
  <si>
    <t>01/01/1998</t>
  </si>
  <si>
    <t>20/10/1998</t>
  </si>
  <si>
    <t>28/09/1998</t>
  </si>
  <si>
    <t>03/04/1998</t>
  </si>
  <si>
    <t>26/05/1998</t>
  </si>
  <si>
    <t>14/07/1998</t>
  </si>
  <si>
    <t>21/09/1998</t>
  </si>
  <si>
    <t>23/11/1998</t>
  </si>
  <si>
    <t>22/12/1998</t>
  </si>
  <si>
    <t>10/09/1998</t>
  </si>
  <si>
    <t>06/01/1998</t>
  </si>
  <si>
    <t>15/08/1998</t>
  </si>
  <si>
    <t>19/05/1998</t>
  </si>
  <si>
    <t>06/02/1998</t>
  </si>
  <si>
    <t>14/12/1998</t>
  </si>
  <si>
    <t>12/09/1998</t>
  </si>
  <si>
    <t>11/02/1998</t>
  </si>
  <si>
    <t>19/10/1998</t>
  </si>
  <si>
    <t>28/08/1998</t>
  </si>
  <si>
    <t>26/04/1998</t>
  </si>
  <si>
    <t>18/02/1998</t>
  </si>
  <si>
    <t>06/10/1998</t>
  </si>
  <si>
    <t>02/02/1998</t>
  </si>
  <si>
    <t>17/07/1998</t>
  </si>
  <si>
    <t>TS tự do</t>
  </si>
  <si>
    <t>KẾT QUẢ THI KHẢO SÁT VÀO THPT LẦN 2</t>
  </si>
  <si>
    <t>Trường</t>
  </si>
  <si>
    <t>LỚP 9A</t>
  </si>
  <si>
    <t>LỚP 9B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</si>
</sst>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2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/>
    </xf>
    <xf numFmtId="164" fontId="38" fillId="0" borderId="11" xfId="0" applyNumberFormat="1" applyFont="1" applyBorder="1" applyAlignment="1">
      <alignment horizontal="center"/>
    </xf>
    <xf numFmtId="164" fontId="38" fillId="0" borderId="1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64" fontId="38" fillId="0" borderId="13" xfId="0" applyNumberFormat="1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 vertical="center"/>
    </xf>
    <xf numFmtId="164" fontId="38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4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 wrapText="1"/>
    </xf>
    <xf numFmtId="164" fontId="3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 wrapText="1"/>
    </xf>
    <xf numFmtId="0" fontId="0" fillId="33" borderId="0" xfId="0" applyFill="1" applyAlignment="1">
      <alignment/>
    </xf>
    <xf numFmtId="164" fontId="38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left"/>
    </xf>
    <xf numFmtId="0" fontId="3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164" fontId="42" fillId="0" borderId="10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38" fillId="0" borderId="0" xfId="0" applyFont="1" applyAlignment="1">
      <alignment/>
    </xf>
    <xf numFmtId="0" fontId="4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1" fillId="0" borderId="13" xfId="0" applyFont="1" applyBorder="1" applyAlignment="1">
      <alignment horizontal="right" vertical="center"/>
    </xf>
    <xf numFmtId="0" fontId="4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2" fontId="38" fillId="0" borderId="10" xfId="0" applyNumberFormat="1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165" fontId="0" fillId="0" borderId="10" xfId="0" applyNumberFormat="1" applyFont="1" applyBorder="1" applyAlignment="1" applyProtection="1">
      <alignment/>
      <protection locked="0"/>
    </xf>
    <xf numFmtId="0" fontId="42" fillId="0" borderId="0" xfId="0" applyFont="1" applyAlignment="1" applyProtection="1">
      <alignment horizontal="center"/>
      <protection hidden="1"/>
    </xf>
    <xf numFmtId="0" fontId="42" fillId="0" borderId="0" xfId="0" applyFont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42" fillId="0" borderId="0" xfId="0" applyFont="1" applyBorder="1" applyAlignment="1" applyProtection="1">
      <alignment horizontal="center"/>
      <protection hidden="1"/>
    </xf>
    <xf numFmtId="0" fontId="42" fillId="0" borderId="0" xfId="0" applyFont="1" applyBorder="1" applyAlignment="1" applyProtection="1">
      <alignment horizontal="center"/>
      <protection hidden="1"/>
    </xf>
    <xf numFmtId="0" fontId="38" fillId="0" borderId="0" xfId="0" applyFont="1" applyBorder="1" applyAlignment="1" applyProtection="1">
      <alignment horizontal="center"/>
      <protection hidden="1"/>
    </xf>
    <xf numFmtId="0" fontId="42" fillId="0" borderId="13" xfId="0" applyFont="1" applyBorder="1" applyAlignment="1" applyProtection="1">
      <alignment horizontal="center"/>
      <protection hidden="1"/>
    </xf>
    <xf numFmtId="0" fontId="38" fillId="0" borderId="13" xfId="0" applyFont="1" applyBorder="1" applyAlignment="1" applyProtection="1">
      <alignment horizontal="center" vertical="center"/>
      <protection hidden="1"/>
    </xf>
    <xf numFmtId="0" fontId="38" fillId="0" borderId="13" xfId="0" applyFont="1" applyBorder="1" applyAlignment="1" applyProtection="1">
      <alignment horizontal="center"/>
      <protection hidden="1"/>
    </xf>
    <xf numFmtId="0" fontId="38" fillId="0" borderId="10" xfId="0" applyFont="1" applyBorder="1" applyAlignment="1" applyProtection="1">
      <alignment horizontal="center" vertical="center"/>
      <protection hidden="1"/>
    </xf>
    <xf numFmtId="164" fontId="38" fillId="0" borderId="10" xfId="0" applyNumberFormat="1" applyFont="1" applyBorder="1" applyAlignment="1" applyProtection="1">
      <alignment horizontal="center" vertical="center"/>
      <protection hidden="1"/>
    </xf>
    <xf numFmtId="0" fontId="38" fillId="0" borderId="15" xfId="0" applyFont="1" applyBorder="1" applyAlignment="1" applyProtection="1">
      <alignment horizontal="center" vertical="center"/>
      <protection hidden="1"/>
    </xf>
    <xf numFmtId="0" fontId="38" fillId="0" borderId="16" xfId="0" applyFont="1" applyBorder="1" applyAlignment="1" applyProtection="1">
      <alignment horizontal="center" vertical="center"/>
      <protection hidden="1"/>
    </xf>
    <xf numFmtId="0" fontId="38" fillId="0" borderId="10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164" fontId="38" fillId="0" borderId="10" xfId="0" applyNumberFormat="1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/>
      <protection hidden="1"/>
    </xf>
    <xf numFmtId="14" fontId="0" fillId="0" borderId="10" xfId="0" applyNumberFormat="1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wrapText="1"/>
      <protection hidden="1"/>
    </xf>
    <xf numFmtId="0" fontId="38" fillId="0" borderId="10" xfId="0" applyFont="1" applyBorder="1" applyAlignment="1" applyProtection="1">
      <alignment/>
      <protection hidden="1"/>
    </xf>
    <xf numFmtId="14" fontId="0" fillId="0" borderId="1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164" fontId="38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165" fontId="0" fillId="0" borderId="0" xfId="0" applyNumberFormat="1" applyFont="1" applyBorder="1" applyAlignment="1" applyProtection="1">
      <alignment/>
      <protection hidden="1"/>
    </xf>
    <xf numFmtId="0" fontId="38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center"/>
      <protection hidden="1"/>
    </xf>
    <xf numFmtId="164" fontId="38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/>
      <protection hidden="1"/>
    </xf>
    <xf numFmtId="0" fontId="38" fillId="0" borderId="0" xfId="0" applyFont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PageLayoutView="0" workbookViewId="0" topLeftCell="A1">
      <selection activeCell="G18" sqref="G18"/>
    </sheetView>
  </sheetViews>
  <sheetFormatPr defaultColWidth="8.88671875" defaultRowHeight="18.75"/>
  <cols>
    <col min="1" max="1" width="4.5546875" style="100" customWidth="1"/>
    <col min="2" max="2" width="6.3359375" style="101" customWidth="1"/>
    <col min="3" max="3" width="24.5546875" style="71" customWidth="1"/>
    <col min="4" max="4" width="11.10546875" style="71" customWidth="1"/>
    <col min="5" max="5" width="5.21484375" style="102" customWidth="1"/>
    <col min="6" max="6" width="7.77734375" style="71" customWidth="1"/>
    <col min="7" max="7" width="7.99609375" style="71" customWidth="1"/>
    <col min="8" max="8" width="5.6640625" style="71" customWidth="1"/>
    <col min="9" max="9" width="6.99609375" style="104" customWidth="1"/>
    <col min="10" max="10" width="7.4453125" style="71" customWidth="1"/>
    <col min="11" max="11" width="22.77734375" style="71" customWidth="1"/>
    <col min="12" max="12" width="11.6640625" style="71" customWidth="1"/>
    <col min="13" max="13" width="12.88671875" style="71" customWidth="1"/>
    <col min="14" max="16384" width="8.88671875" style="71" customWidth="1"/>
  </cols>
  <sheetData>
    <row r="1" spans="1:11" ht="18.75">
      <c r="A1" s="68" t="s">
        <v>14</v>
      </c>
      <c r="B1" s="68"/>
      <c r="C1" s="68"/>
      <c r="D1" s="69"/>
      <c r="E1" s="70" t="s">
        <v>12</v>
      </c>
      <c r="F1" s="70"/>
      <c r="G1" s="70"/>
      <c r="H1" s="70"/>
      <c r="I1" s="70"/>
      <c r="J1" s="70"/>
      <c r="K1" s="70"/>
    </row>
    <row r="2" spans="1:11" ht="18.75">
      <c r="A2" s="72" t="s">
        <v>91</v>
      </c>
      <c r="B2" s="72"/>
      <c r="C2" s="72"/>
      <c r="D2" s="73"/>
      <c r="E2" s="74" t="s">
        <v>13</v>
      </c>
      <c r="F2" s="74"/>
      <c r="G2" s="74"/>
      <c r="H2" s="74"/>
      <c r="I2" s="74"/>
      <c r="J2" s="74"/>
      <c r="K2" s="74"/>
    </row>
    <row r="3" spans="1:11" ht="18.75">
      <c r="A3" s="75"/>
      <c r="B3" s="75"/>
      <c r="C3" s="75"/>
      <c r="D3" s="75"/>
      <c r="E3" s="76"/>
      <c r="F3" s="77"/>
      <c r="G3" s="77"/>
      <c r="H3" s="77"/>
      <c r="I3" s="77"/>
      <c r="J3" s="77"/>
      <c r="K3" s="77"/>
    </row>
    <row r="4" spans="1:11" ht="18.75">
      <c r="A4" s="78" t="s">
        <v>1</v>
      </c>
      <c r="B4" s="79" t="s">
        <v>4</v>
      </c>
      <c r="C4" s="78" t="s">
        <v>2</v>
      </c>
      <c r="D4" s="80" t="s">
        <v>90</v>
      </c>
      <c r="E4" s="80" t="s">
        <v>3</v>
      </c>
      <c r="F4" s="78" t="s">
        <v>5</v>
      </c>
      <c r="G4" s="78"/>
      <c r="H4" s="78"/>
      <c r="I4" s="78" t="s">
        <v>9</v>
      </c>
      <c r="J4" s="78" t="s">
        <v>10</v>
      </c>
      <c r="K4" s="78" t="s">
        <v>11</v>
      </c>
    </row>
    <row r="5" spans="1:11" ht="18.75">
      <c r="A5" s="78"/>
      <c r="B5" s="79"/>
      <c r="C5" s="78"/>
      <c r="D5" s="81"/>
      <c r="E5" s="81"/>
      <c r="F5" s="82" t="s">
        <v>6</v>
      </c>
      <c r="G5" s="82" t="s">
        <v>7</v>
      </c>
      <c r="H5" s="82" t="s">
        <v>8</v>
      </c>
      <c r="I5" s="78"/>
      <c r="J5" s="78"/>
      <c r="K5" s="78"/>
    </row>
    <row r="6" spans="1:13" ht="18.75">
      <c r="A6" s="83">
        <v>1</v>
      </c>
      <c r="B6" s="84">
        <v>1</v>
      </c>
      <c r="C6" s="85" t="s">
        <v>29</v>
      </c>
      <c r="D6" s="86" t="s">
        <v>94</v>
      </c>
      <c r="E6" s="87" t="s">
        <v>64</v>
      </c>
      <c r="F6" s="65"/>
      <c r="G6" s="65"/>
      <c r="H6" s="66"/>
      <c r="I6" s="89">
        <f>IF(OR(F6="",G6="",H6=""),"",(F6+G6)*2+H6)</f>
      </c>
      <c r="J6" s="86">
        <f>IF(I6="","",RANK(I6,$I$6:$I$62,0))</f>
      </c>
      <c r="K6" s="86">
        <f>IF(I6="","",IF(I6&gt;=25," Đạt yêu cầu","Không đạt"))</f>
      </c>
      <c r="L6" s="71" t="str">
        <f>TEXT(D6,"dd/mm/yyyy")</f>
        <v>12/11/1998</v>
      </c>
      <c r="M6" s="71" t="s">
        <v>94</v>
      </c>
    </row>
    <row r="7" spans="1:13" ht="18.75">
      <c r="A7" s="83">
        <v>2</v>
      </c>
      <c r="B7" s="84">
        <v>2</v>
      </c>
      <c r="C7" s="85" t="s">
        <v>30</v>
      </c>
      <c r="D7" s="86" t="s">
        <v>95</v>
      </c>
      <c r="E7" s="87" t="s">
        <v>64</v>
      </c>
      <c r="F7" s="65"/>
      <c r="G7" s="65"/>
      <c r="H7" s="66"/>
      <c r="I7" s="89">
        <f aca="true" t="shared" si="0" ref="I7:I62">IF(OR(F7="",G7="",H7=""),"",(F7+G7)*2+H7)</f>
      </c>
      <c r="J7" s="86">
        <f aca="true" t="shared" si="1" ref="J7:J62">IF(I7="","",RANK(I7,$I$6:$I$62,0))</f>
      </c>
      <c r="K7" s="86">
        <f aca="true" t="shared" si="2" ref="K7:K62">IF(I7="","",IF(I7&gt;=25," Đạt yêu cầu","Không đạt"))</f>
      </c>
      <c r="L7" s="71" t="str">
        <f aca="true" t="shared" si="3" ref="L7:L62">TEXT(D7,"dd/mm/yyyy")</f>
        <v>01/04/1998</v>
      </c>
      <c r="M7" s="71" t="s">
        <v>95</v>
      </c>
    </row>
    <row r="8" spans="1:13" ht="18.75">
      <c r="A8" s="83">
        <v>3</v>
      </c>
      <c r="B8" s="84">
        <v>3</v>
      </c>
      <c r="C8" s="85" t="s">
        <v>65</v>
      </c>
      <c r="D8" s="86" t="s">
        <v>96</v>
      </c>
      <c r="E8" s="90" t="s">
        <v>92</v>
      </c>
      <c r="F8" s="65"/>
      <c r="G8" s="65"/>
      <c r="H8" s="66"/>
      <c r="I8" s="89">
        <f>IF(OR(F8="",G8="",H8=""),"",(F8+G8)*2+H8)</f>
      </c>
      <c r="J8" s="86">
        <f t="shared" si="1"/>
      </c>
      <c r="K8" s="86">
        <f t="shared" si="2"/>
      </c>
      <c r="L8" s="71" t="str">
        <f t="shared" si="3"/>
        <v>16/06/1998</v>
      </c>
      <c r="M8" s="71" t="s">
        <v>96</v>
      </c>
    </row>
    <row r="9" spans="1:13" ht="18.75">
      <c r="A9" s="83">
        <v>4</v>
      </c>
      <c r="B9" s="84">
        <v>4</v>
      </c>
      <c r="C9" s="85" t="s">
        <v>31</v>
      </c>
      <c r="D9" s="86" t="s">
        <v>97</v>
      </c>
      <c r="E9" s="87" t="s">
        <v>64</v>
      </c>
      <c r="F9" s="65"/>
      <c r="G9" s="65"/>
      <c r="H9" s="66"/>
      <c r="I9" s="89">
        <f t="shared" si="0"/>
      </c>
      <c r="J9" s="86">
        <f t="shared" si="1"/>
      </c>
      <c r="K9" s="86">
        <f t="shared" si="2"/>
      </c>
      <c r="L9" s="71" t="str">
        <f t="shared" si="3"/>
        <v>11/01/1998</v>
      </c>
      <c r="M9" s="71" t="s">
        <v>97</v>
      </c>
    </row>
    <row r="10" spans="1:13" ht="18.75">
      <c r="A10" s="83">
        <v>5</v>
      </c>
      <c r="B10" s="84">
        <v>5</v>
      </c>
      <c r="C10" s="85" t="s">
        <v>32</v>
      </c>
      <c r="D10" s="86" t="s">
        <v>98</v>
      </c>
      <c r="E10" s="87" t="s">
        <v>64</v>
      </c>
      <c r="F10" s="65"/>
      <c r="G10" s="65"/>
      <c r="H10" s="66"/>
      <c r="I10" s="89">
        <f t="shared" si="0"/>
      </c>
      <c r="J10" s="86">
        <f t="shared" si="1"/>
      </c>
      <c r="K10" s="86">
        <f t="shared" si="2"/>
      </c>
      <c r="L10" s="71" t="str">
        <f t="shared" si="3"/>
        <v>08/08/1998</v>
      </c>
      <c r="M10" s="71" t="s">
        <v>98</v>
      </c>
    </row>
    <row r="11" spans="1:13" ht="18.75">
      <c r="A11" s="83">
        <v>6</v>
      </c>
      <c r="B11" s="84">
        <v>6</v>
      </c>
      <c r="C11" s="85" t="s">
        <v>33</v>
      </c>
      <c r="D11" s="86" t="s">
        <v>99</v>
      </c>
      <c r="E11" s="87" t="s">
        <v>64</v>
      </c>
      <c r="F11" s="65"/>
      <c r="G11" s="65"/>
      <c r="H11" s="66"/>
      <c r="I11" s="89">
        <f t="shared" si="0"/>
      </c>
      <c r="J11" s="86">
        <f t="shared" si="1"/>
      </c>
      <c r="K11" s="86">
        <f t="shared" si="2"/>
      </c>
      <c r="L11" s="71" t="str">
        <f t="shared" si="3"/>
        <v>26/03/1998</v>
      </c>
      <c r="M11" s="71" t="s">
        <v>99</v>
      </c>
    </row>
    <row r="12" spans="1:13" ht="18.75">
      <c r="A12" s="83">
        <v>7</v>
      </c>
      <c r="B12" s="84">
        <v>7</v>
      </c>
      <c r="C12" s="85" t="s">
        <v>34</v>
      </c>
      <c r="D12" s="86" t="s">
        <v>100</v>
      </c>
      <c r="E12" s="87" t="s">
        <v>64</v>
      </c>
      <c r="F12" s="65"/>
      <c r="G12" s="65"/>
      <c r="H12" s="66"/>
      <c r="I12" s="89">
        <f t="shared" si="0"/>
      </c>
      <c r="J12" s="86">
        <f t="shared" si="1"/>
      </c>
      <c r="K12" s="86">
        <f t="shared" si="2"/>
      </c>
      <c r="L12" s="71" t="str">
        <f t="shared" si="3"/>
        <v>03/10/1998</v>
      </c>
      <c r="M12" s="71" t="s">
        <v>100</v>
      </c>
    </row>
    <row r="13" spans="1:13" ht="18.75">
      <c r="A13" s="83">
        <v>8</v>
      </c>
      <c r="B13" s="84">
        <v>8</v>
      </c>
      <c r="C13" s="85" t="s">
        <v>35</v>
      </c>
      <c r="D13" s="86" t="s">
        <v>101</v>
      </c>
      <c r="E13" s="87" t="s">
        <v>64</v>
      </c>
      <c r="F13" s="65"/>
      <c r="G13" s="65"/>
      <c r="H13" s="66"/>
      <c r="I13" s="89">
        <f t="shared" si="0"/>
      </c>
      <c r="J13" s="86">
        <f t="shared" si="1"/>
      </c>
      <c r="K13" s="86">
        <f t="shared" si="2"/>
      </c>
      <c r="L13" s="71" t="str">
        <f t="shared" si="3"/>
        <v>23/10/1998</v>
      </c>
      <c r="M13" s="71" t="s">
        <v>101</v>
      </c>
    </row>
    <row r="14" spans="1:13" ht="18.75">
      <c r="A14" s="83">
        <v>9</v>
      </c>
      <c r="B14" s="84">
        <v>9</v>
      </c>
      <c r="C14" s="85" t="s">
        <v>36</v>
      </c>
      <c r="D14" s="86" t="s">
        <v>102</v>
      </c>
      <c r="E14" s="87" t="s">
        <v>64</v>
      </c>
      <c r="F14" s="65"/>
      <c r="G14" s="65"/>
      <c r="H14" s="66"/>
      <c r="I14" s="89">
        <f t="shared" si="0"/>
      </c>
      <c r="J14" s="86">
        <f t="shared" si="1"/>
      </c>
      <c r="K14" s="86">
        <f t="shared" si="2"/>
      </c>
      <c r="L14" s="71" t="str">
        <f t="shared" si="3"/>
        <v>01/06/1998</v>
      </c>
      <c r="M14" s="71" t="s">
        <v>102</v>
      </c>
    </row>
    <row r="15" spans="1:13" ht="18.75">
      <c r="A15" s="83">
        <v>10</v>
      </c>
      <c r="B15" s="84">
        <v>10</v>
      </c>
      <c r="C15" s="85" t="s">
        <v>37</v>
      </c>
      <c r="D15" s="86" t="s">
        <v>103</v>
      </c>
      <c r="E15" s="87" t="s">
        <v>64</v>
      </c>
      <c r="F15" s="65"/>
      <c r="G15" s="65"/>
      <c r="H15" s="66"/>
      <c r="I15" s="89">
        <f t="shared" si="0"/>
      </c>
      <c r="J15" s="86">
        <f t="shared" si="1"/>
      </c>
      <c r="K15" s="86">
        <f t="shared" si="2"/>
      </c>
      <c r="L15" s="71" t="str">
        <f t="shared" si="3"/>
        <v>09/03/1998</v>
      </c>
      <c r="M15" s="71" t="s">
        <v>103</v>
      </c>
    </row>
    <row r="16" spans="1:13" ht="18.75">
      <c r="A16" s="83">
        <v>11</v>
      </c>
      <c r="B16" s="84">
        <v>11</v>
      </c>
      <c r="C16" s="85" t="s">
        <v>66</v>
      </c>
      <c r="D16" s="86" t="s">
        <v>104</v>
      </c>
      <c r="E16" s="90" t="s">
        <v>92</v>
      </c>
      <c r="F16" s="65"/>
      <c r="G16" s="65"/>
      <c r="H16" s="66"/>
      <c r="I16" s="89">
        <f t="shared" si="0"/>
      </c>
      <c r="J16" s="86">
        <f t="shared" si="1"/>
      </c>
      <c r="K16" s="86">
        <f t="shared" si="2"/>
      </c>
      <c r="L16" s="71" t="str">
        <f t="shared" si="3"/>
        <v>14/05/1998</v>
      </c>
      <c r="M16" s="71" t="s">
        <v>104</v>
      </c>
    </row>
    <row r="17" spans="1:13" ht="18.75">
      <c r="A17" s="83">
        <v>12</v>
      </c>
      <c r="B17" s="84">
        <v>12</v>
      </c>
      <c r="C17" s="85" t="s">
        <v>67</v>
      </c>
      <c r="D17" s="86" t="s">
        <v>105</v>
      </c>
      <c r="E17" s="90" t="s">
        <v>92</v>
      </c>
      <c r="F17" s="65"/>
      <c r="G17" s="65"/>
      <c r="H17" s="66"/>
      <c r="I17" s="89">
        <f t="shared" si="0"/>
      </c>
      <c r="J17" s="86">
        <f t="shared" si="1"/>
      </c>
      <c r="K17" s="86">
        <f t="shared" si="2"/>
      </c>
      <c r="L17" s="71" t="str">
        <f t="shared" si="3"/>
        <v>14/10/1998</v>
      </c>
      <c r="M17" s="71" t="s">
        <v>105</v>
      </c>
    </row>
    <row r="18" spans="1:13" ht="18.75">
      <c r="A18" s="83">
        <v>13</v>
      </c>
      <c r="B18" s="84">
        <v>13</v>
      </c>
      <c r="C18" s="85" t="s">
        <v>38</v>
      </c>
      <c r="D18" s="86" t="s">
        <v>106</v>
      </c>
      <c r="E18" s="87" t="s">
        <v>64</v>
      </c>
      <c r="F18" s="65"/>
      <c r="G18" s="65"/>
      <c r="H18" s="66"/>
      <c r="I18" s="89">
        <f t="shared" si="0"/>
      </c>
      <c r="J18" s="86">
        <f t="shared" si="1"/>
      </c>
      <c r="K18" s="86">
        <f t="shared" si="2"/>
      </c>
      <c r="L18" s="71" t="str">
        <f t="shared" si="3"/>
        <v>03/09/1998</v>
      </c>
      <c r="M18" s="71" t="s">
        <v>106</v>
      </c>
    </row>
    <row r="19" spans="1:13" ht="18.75">
      <c r="A19" s="83">
        <v>14</v>
      </c>
      <c r="B19" s="84">
        <v>14</v>
      </c>
      <c r="C19" s="85" t="s">
        <v>39</v>
      </c>
      <c r="D19" s="86" t="s">
        <v>107</v>
      </c>
      <c r="E19" s="87" t="s">
        <v>64</v>
      </c>
      <c r="F19" s="65"/>
      <c r="G19" s="65"/>
      <c r="H19" s="66"/>
      <c r="I19" s="89">
        <f t="shared" si="0"/>
      </c>
      <c r="J19" s="86">
        <f t="shared" si="1"/>
      </c>
      <c r="K19" s="86">
        <f t="shared" si="2"/>
      </c>
      <c r="L19" s="71" t="str">
        <f t="shared" si="3"/>
        <v>05/09/1998</v>
      </c>
      <c r="M19" s="71" t="s">
        <v>107</v>
      </c>
    </row>
    <row r="20" spans="1:13" ht="18" customHeight="1">
      <c r="A20" s="83">
        <v>15</v>
      </c>
      <c r="B20" s="84">
        <v>15</v>
      </c>
      <c r="C20" s="85" t="s">
        <v>40</v>
      </c>
      <c r="D20" s="86" t="s">
        <v>108</v>
      </c>
      <c r="E20" s="87" t="s">
        <v>64</v>
      </c>
      <c r="F20" s="65"/>
      <c r="G20" s="65"/>
      <c r="H20" s="66"/>
      <c r="I20" s="89">
        <f t="shared" si="0"/>
      </c>
      <c r="J20" s="86">
        <f t="shared" si="1"/>
      </c>
      <c r="K20" s="86">
        <f t="shared" si="2"/>
      </c>
      <c r="L20" s="71" t="str">
        <f t="shared" si="3"/>
        <v>09/04/1998</v>
      </c>
      <c r="M20" s="71" t="s">
        <v>108</v>
      </c>
    </row>
    <row r="21" spans="1:13" ht="18.75">
      <c r="A21" s="83">
        <v>16</v>
      </c>
      <c r="B21" s="84">
        <v>16</v>
      </c>
      <c r="C21" s="85" t="s">
        <v>41</v>
      </c>
      <c r="D21" s="86" t="s">
        <v>109</v>
      </c>
      <c r="E21" s="87" t="s">
        <v>64</v>
      </c>
      <c r="F21" s="65"/>
      <c r="G21" s="65"/>
      <c r="H21" s="66"/>
      <c r="I21" s="89">
        <f t="shared" si="0"/>
      </c>
      <c r="J21" s="86">
        <f t="shared" si="1"/>
      </c>
      <c r="K21" s="86">
        <f t="shared" si="2"/>
      </c>
      <c r="L21" s="71" t="str">
        <f t="shared" si="3"/>
        <v>08/03/1998</v>
      </c>
      <c r="M21" s="71" t="s">
        <v>109</v>
      </c>
    </row>
    <row r="22" spans="1:13" ht="18.75">
      <c r="A22" s="83">
        <v>17</v>
      </c>
      <c r="B22" s="84">
        <v>17</v>
      </c>
      <c r="C22" s="85" t="s">
        <v>68</v>
      </c>
      <c r="D22" s="86" t="s">
        <v>110</v>
      </c>
      <c r="E22" s="90" t="s">
        <v>92</v>
      </c>
      <c r="F22" s="65"/>
      <c r="G22" s="65"/>
      <c r="H22" s="66"/>
      <c r="I22" s="89">
        <f t="shared" si="0"/>
      </c>
      <c r="J22" s="86">
        <f t="shared" si="1"/>
      </c>
      <c r="K22" s="86">
        <f t="shared" si="2"/>
      </c>
      <c r="L22" s="71" t="str">
        <f t="shared" si="3"/>
        <v>29/12/1998</v>
      </c>
      <c r="M22" s="71" t="s">
        <v>110</v>
      </c>
    </row>
    <row r="23" spans="1:11" ht="18.75">
      <c r="A23" s="83">
        <v>18</v>
      </c>
      <c r="B23" s="84">
        <v>18</v>
      </c>
      <c r="C23" s="85" t="s">
        <v>61</v>
      </c>
      <c r="D23" s="86"/>
      <c r="E23" s="88" t="s">
        <v>64</v>
      </c>
      <c r="F23" s="65"/>
      <c r="G23" s="65"/>
      <c r="H23" s="66"/>
      <c r="I23" s="89">
        <f t="shared" si="0"/>
      </c>
      <c r="J23" s="86">
        <f t="shared" si="1"/>
      </c>
      <c r="K23" s="86">
        <f t="shared" si="2"/>
      </c>
    </row>
    <row r="24" spans="1:13" ht="18.75">
      <c r="A24" s="83">
        <v>19</v>
      </c>
      <c r="B24" s="84">
        <v>19</v>
      </c>
      <c r="C24" s="85" t="s">
        <v>69</v>
      </c>
      <c r="D24" s="86" t="s">
        <v>111</v>
      </c>
      <c r="E24" s="90" t="s">
        <v>92</v>
      </c>
      <c r="F24" s="65"/>
      <c r="G24" s="65"/>
      <c r="H24" s="66"/>
      <c r="I24" s="89">
        <f t="shared" si="0"/>
      </c>
      <c r="J24" s="86">
        <f t="shared" si="1"/>
      </c>
      <c r="K24" s="86">
        <f t="shared" si="2"/>
      </c>
      <c r="L24" s="71" t="str">
        <f t="shared" si="3"/>
        <v>19/07/1998</v>
      </c>
      <c r="M24" s="71" t="s">
        <v>111</v>
      </c>
    </row>
    <row r="25" spans="1:13" ht="18.75">
      <c r="A25" s="83">
        <v>20</v>
      </c>
      <c r="B25" s="84">
        <v>20</v>
      </c>
      <c r="C25" s="85" t="s">
        <v>70</v>
      </c>
      <c r="D25" s="86" t="s">
        <v>112</v>
      </c>
      <c r="E25" s="90" t="s">
        <v>92</v>
      </c>
      <c r="F25" s="65"/>
      <c r="G25" s="65"/>
      <c r="H25" s="66"/>
      <c r="I25" s="89">
        <f t="shared" si="0"/>
      </c>
      <c r="J25" s="86">
        <f t="shared" si="1"/>
      </c>
      <c r="K25" s="86">
        <f t="shared" si="2"/>
      </c>
      <c r="L25" s="71" t="str">
        <f t="shared" si="3"/>
        <v>23/08/1998</v>
      </c>
      <c r="M25" s="71" t="s">
        <v>112</v>
      </c>
    </row>
    <row r="26" spans="1:13" ht="18.75">
      <c r="A26" s="83">
        <v>21</v>
      </c>
      <c r="B26" s="84">
        <v>21</v>
      </c>
      <c r="C26" s="85" t="s">
        <v>42</v>
      </c>
      <c r="D26" s="86" t="s">
        <v>113</v>
      </c>
      <c r="E26" s="87" t="s">
        <v>64</v>
      </c>
      <c r="F26" s="65"/>
      <c r="G26" s="65"/>
      <c r="H26" s="66"/>
      <c r="I26" s="89">
        <f t="shared" si="0"/>
      </c>
      <c r="J26" s="86">
        <f t="shared" si="1"/>
      </c>
      <c r="K26" s="86">
        <f t="shared" si="2"/>
      </c>
      <c r="L26" s="71" t="str">
        <f t="shared" si="3"/>
        <v>13/07/1998</v>
      </c>
      <c r="M26" s="71" t="s">
        <v>113</v>
      </c>
    </row>
    <row r="27" spans="1:13" ht="18.75">
      <c r="A27" s="83">
        <v>22</v>
      </c>
      <c r="B27" s="84">
        <v>22</v>
      </c>
      <c r="C27" s="85" t="s">
        <v>43</v>
      </c>
      <c r="D27" s="86" t="s">
        <v>114</v>
      </c>
      <c r="E27" s="87" t="s">
        <v>64</v>
      </c>
      <c r="F27" s="65"/>
      <c r="G27" s="65"/>
      <c r="H27" s="66"/>
      <c r="I27" s="89">
        <f t="shared" si="0"/>
      </c>
      <c r="J27" s="86">
        <f t="shared" si="1"/>
      </c>
      <c r="K27" s="86">
        <f t="shared" si="2"/>
      </c>
      <c r="L27" s="71" t="str">
        <f t="shared" si="3"/>
        <v>20/12/1998</v>
      </c>
      <c r="M27" s="71" t="s">
        <v>114</v>
      </c>
    </row>
    <row r="28" spans="1:13" s="91" customFormat="1" ht="18.75">
      <c r="A28" s="83">
        <v>23</v>
      </c>
      <c r="B28" s="84">
        <v>23</v>
      </c>
      <c r="C28" s="85" t="s">
        <v>71</v>
      </c>
      <c r="D28" s="86" t="s">
        <v>98</v>
      </c>
      <c r="E28" s="90" t="s">
        <v>92</v>
      </c>
      <c r="F28" s="67"/>
      <c r="G28" s="67"/>
      <c r="H28" s="67"/>
      <c r="I28" s="89">
        <f t="shared" si="0"/>
      </c>
      <c r="J28" s="86">
        <f t="shared" si="1"/>
      </c>
      <c r="K28" s="86">
        <f t="shared" si="2"/>
      </c>
      <c r="L28" s="71" t="str">
        <f t="shared" si="3"/>
        <v>08/08/1998</v>
      </c>
      <c r="M28" s="91" t="s">
        <v>98</v>
      </c>
    </row>
    <row r="29" spans="1:13" s="91" customFormat="1" ht="18.75">
      <c r="A29" s="83">
        <v>24</v>
      </c>
      <c r="B29" s="84">
        <v>24</v>
      </c>
      <c r="C29" s="85" t="s">
        <v>72</v>
      </c>
      <c r="D29" s="86" t="s">
        <v>115</v>
      </c>
      <c r="E29" s="90" t="s">
        <v>92</v>
      </c>
      <c r="F29" s="67"/>
      <c r="G29" s="67"/>
      <c r="H29" s="67"/>
      <c r="I29" s="89">
        <f t="shared" si="0"/>
      </c>
      <c r="J29" s="86">
        <f t="shared" si="1"/>
      </c>
      <c r="K29" s="86">
        <f t="shared" si="2"/>
      </c>
      <c r="L29" s="71" t="str">
        <f t="shared" si="3"/>
        <v>15/12/1998</v>
      </c>
      <c r="M29" s="91" t="s">
        <v>115</v>
      </c>
    </row>
    <row r="30" spans="1:13" s="91" customFormat="1" ht="18.75">
      <c r="A30" s="83">
        <v>25</v>
      </c>
      <c r="B30" s="84">
        <v>25</v>
      </c>
      <c r="C30" s="85" t="s">
        <v>73</v>
      </c>
      <c r="D30" s="86" t="s">
        <v>116</v>
      </c>
      <c r="E30" s="90" t="s">
        <v>92</v>
      </c>
      <c r="F30" s="67"/>
      <c r="G30" s="67"/>
      <c r="H30" s="67"/>
      <c r="I30" s="89">
        <f t="shared" si="0"/>
      </c>
      <c r="J30" s="86">
        <f t="shared" si="1"/>
      </c>
      <c r="K30" s="86">
        <f t="shared" si="2"/>
      </c>
      <c r="L30" s="71" t="str">
        <f t="shared" si="3"/>
        <v>17/05/1998</v>
      </c>
      <c r="M30" s="91" t="s">
        <v>116</v>
      </c>
    </row>
    <row r="31" spans="1:13" s="91" customFormat="1" ht="18.75">
      <c r="A31" s="83">
        <v>26</v>
      </c>
      <c r="B31" s="84">
        <v>26</v>
      </c>
      <c r="C31" s="85" t="s">
        <v>74</v>
      </c>
      <c r="D31" s="86" t="s">
        <v>117</v>
      </c>
      <c r="E31" s="90" t="s">
        <v>92</v>
      </c>
      <c r="F31" s="67"/>
      <c r="G31" s="67"/>
      <c r="H31" s="67"/>
      <c r="I31" s="89">
        <f t="shared" si="0"/>
      </c>
      <c r="J31" s="86">
        <f t="shared" si="1"/>
      </c>
      <c r="K31" s="86">
        <f t="shared" si="2"/>
      </c>
      <c r="L31" s="71" t="str">
        <f t="shared" si="3"/>
        <v>03/06/1998</v>
      </c>
      <c r="M31" s="91" t="s">
        <v>117</v>
      </c>
    </row>
    <row r="32" spans="1:13" s="91" customFormat="1" ht="18.75">
      <c r="A32" s="83">
        <v>27</v>
      </c>
      <c r="B32" s="84">
        <v>27</v>
      </c>
      <c r="C32" s="85" t="s">
        <v>75</v>
      </c>
      <c r="D32" s="86" t="s">
        <v>118</v>
      </c>
      <c r="E32" s="90" t="s">
        <v>92</v>
      </c>
      <c r="F32" s="67"/>
      <c r="G32" s="67"/>
      <c r="H32" s="67"/>
      <c r="I32" s="89">
        <f t="shared" si="0"/>
      </c>
      <c r="J32" s="86">
        <f t="shared" si="1"/>
      </c>
      <c r="K32" s="86">
        <f t="shared" si="2"/>
      </c>
      <c r="L32" s="71" t="str">
        <f t="shared" si="3"/>
        <v>15/06/1998</v>
      </c>
      <c r="M32" s="91" t="s">
        <v>118</v>
      </c>
    </row>
    <row r="33" spans="1:13" s="91" customFormat="1" ht="18.75">
      <c r="A33" s="83">
        <v>28</v>
      </c>
      <c r="B33" s="84">
        <v>28</v>
      </c>
      <c r="C33" s="85" t="s">
        <v>44</v>
      </c>
      <c r="D33" s="86" t="s">
        <v>119</v>
      </c>
      <c r="E33" s="87" t="s">
        <v>64</v>
      </c>
      <c r="F33" s="67"/>
      <c r="G33" s="67"/>
      <c r="H33" s="67"/>
      <c r="I33" s="89">
        <f t="shared" si="0"/>
      </c>
      <c r="J33" s="86">
        <f t="shared" si="1"/>
      </c>
      <c r="K33" s="86">
        <f t="shared" si="2"/>
      </c>
      <c r="L33" s="71" t="str">
        <f t="shared" si="3"/>
        <v>01/01/1998</v>
      </c>
      <c r="M33" s="91" t="s">
        <v>119</v>
      </c>
    </row>
    <row r="34" spans="1:13" s="91" customFormat="1" ht="18.75">
      <c r="A34" s="83">
        <v>29</v>
      </c>
      <c r="B34" s="84">
        <v>29</v>
      </c>
      <c r="C34" s="85" t="s">
        <v>76</v>
      </c>
      <c r="D34" s="86" t="s">
        <v>120</v>
      </c>
      <c r="E34" s="90" t="s">
        <v>92</v>
      </c>
      <c r="F34" s="67"/>
      <c r="G34" s="67"/>
      <c r="H34" s="67"/>
      <c r="I34" s="89">
        <f t="shared" si="0"/>
      </c>
      <c r="J34" s="86">
        <f t="shared" si="1"/>
      </c>
      <c r="K34" s="86">
        <f t="shared" si="2"/>
      </c>
      <c r="L34" s="71" t="str">
        <f t="shared" si="3"/>
        <v>20/10/1998</v>
      </c>
      <c r="M34" s="91" t="s">
        <v>120</v>
      </c>
    </row>
    <row r="35" spans="1:13" s="91" customFormat="1" ht="18.75">
      <c r="A35" s="83">
        <v>30</v>
      </c>
      <c r="B35" s="84">
        <v>30</v>
      </c>
      <c r="C35" s="85" t="s">
        <v>45</v>
      </c>
      <c r="D35" s="86" t="s">
        <v>121</v>
      </c>
      <c r="E35" s="87" t="s">
        <v>64</v>
      </c>
      <c r="F35" s="67"/>
      <c r="G35" s="67"/>
      <c r="H35" s="67"/>
      <c r="I35" s="89">
        <f t="shared" si="0"/>
      </c>
      <c r="J35" s="86">
        <f t="shared" si="1"/>
      </c>
      <c r="K35" s="86">
        <f t="shared" si="2"/>
      </c>
      <c r="L35" s="71" t="str">
        <f t="shared" si="3"/>
        <v>28/09/1998</v>
      </c>
      <c r="M35" s="91" t="s">
        <v>121</v>
      </c>
    </row>
    <row r="36" spans="1:13" s="91" customFormat="1" ht="18.75">
      <c r="A36" s="83">
        <v>31</v>
      </c>
      <c r="B36" s="84">
        <v>31</v>
      </c>
      <c r="C36" s="85" t="s">
        <v>46</v>
      </c>
      <c r="D36" s="86" t="s">
        <v>122</v>
      </c>
      <c r="E36" s="87" t="s">
        <v>64</v>
      </c>
      <c r="F36" s="67"/>
      <c r="G36" s="67"/>
      <c r="H36" s="67"/>
      <c r="I36" s="89">
        <f t="shared" si="0"/>
      </c>
      <c r="J36" s="86">
        <f t="shared" si="1"/>
      </c>
      <c r="K36" s="86">
        <f t="shared" si="2"/>
      </c>
      <c r="L36" s="71" t="str">
        <f t="shared" si="3"/>
        <v>03/04/1998</v>
      </c>
      <c r="M36" s="91" t="s">
        <v>122</v>
      </c>
    </row>
    <row r="37" spans="1:13" s="91" customFormat="1" ht="18.75">
      <c r="A37" s="83">
        <v>32</v>
      </c>
      <c r="B37" s="84">
        <v>32</v>
      </c>
      <c r="C37" s="85" t="s">
        <v>47</v>
      </c>
      <c r="D37" s="86" t="s">
        <v>123</v>
      </c>
      <c r="E37" s="87" t="s">
        <v>64</v>
      </c>
      <c r="F37" s="67"/>
      <c r="G37" s="67"/>
      <c r="H37" s="67"/>
      <c r="I37" s="89">
        <f t="shared" si="0"/>
      </c>
      <c r="J37" s="86">
        <f t="shared" si="1"/>
      </c>
      <c r="K37" s="86">
        <f t="shared" si="2"/>
      </c>
      <c r="L37" s="71" t="str">
        <f t="shared" si="3"/>
        <v>26/05/1998</v>
      </c>
      <c r="M37" s="91" t="s">
        <v>123</v>
      </c>
    </row>
    <row r="38" spans="1:13" s="91" customFormat="1" ht="18.75">
      <c r="A38" s="83">
        <v>33</v>
      </c>
      <c r="B38" s="84">
        <v>33</v>
      </c>
      <c r="C38" s="85" t="s">
        <v>48</v>
      </c>
      <c r="D38" s="86" t="s">
        <v>124</v>
      </c>
      <c r="E38" s="87" t="s">
        <v>64</v>
      </c>
      <c r="F38" s="67"/>
      <c r="G38" s="67"/>
      <c r="H38" s="67"/>
      <c r="I38" s="89">
        <f t="shared" si="0"/>
      </c>
      <c r="J38" s="86">
        <f t="shared" si="1"/>
      </c>
      <c r="K38" s="86">
        <f t="shared" si="2"/>
      </c>
      <c r="L38" s="71" t="str">
        <f t="shared" si="3"/>
        <v>14/07/1998</v>
      </c>
      <c r="M38" s="91" t="s">
        <v>124</v>
      </c>
    </row>
    <row r="39" spans="1:13" s="91" customFormat="1" ht="18.75">
      <c r="A39" s="83">
        <v>34</v>
      </c>
      <c r="B39" s="84">
        <v>34</v>
      </c>
      <c r="C39" s="85" t="s">
        <v>49</v>
      </c>
      <c r="D39" s="86" t="s">
        <v>109</v>
      </c>
      <c r="E39" s="87" t="s">
        <v>64</v>
      </c>
      <c r="F39" s="67"/>
      <c r="G39" s="67"/>
      <c r="H39" s="67"/>
      <c r="I39" s="89">
        <f t="shared" si="0"/>
      </c>
      <c r="J39" s="86">
        <f t="shared" si="1"/>
      </c>
      <c r="K39" s="86">
        <f t="shared" si="2"/>
      </c>
      <c r="L39" s="71" t="str">
        <f t="shared" si="3"/>
        <v>08/03/1998</v>
      </c>
      <c r="M39" s="91" t="s">
        <v>109</v>
      </c>
    </row>
    <row r="40" spans="1:13" s="91" customFormat="1" ht="18.75">
      <c r="A40" s="83">
        <v>35</v>
      </c>
      <c r="B40" s="84">
        <v>35</v>
      </c>
      <c r="C40" s="85" t="s">
        <v>77</v>
      </c>
      <c r="D40" s="86" t="s">
        <v>118</v>
      </c>
      <c r="E40" s="90" t="s">
        <v>92</v>
      </c>
      <c r="F40" s="67"/>
      <c r="G40" s="67"/>
      <c r="H40" s="67"/>
      <c r="I40" s="89">
        <f t="shared" si="0"/>
      </c>
      <c r="J40" s="86">
        <f t="shared" si="1"/>
      </c>
      <c r="K40" s="86">
        <f t="shared" si="2"/>
      </c>
      <c r="L40" s="71" t="str">
        <f t="shared" si="3"/>
        <v>15/06/1998</v>
      </c>
      <c r="M40" s="91" t="s">
        <v>118</v>
      </c>
    </row>
    <row r="41" spans="1:13" s="91" customFormat="1" ht="18.75">
      <c r="A41" s="83">
        <v>36</v>
      </c>
      <c r="B41" s="84">
        <v>36</v>
      </c>
      <c r="C41" s="85" t="s">
        <v>78</v>
      </c>
      <c r="D41" s="86" t="s">
        <v>125</v>
      </c>
      <c r="E41" s="90" t="s">
        <v>92</v>
      </c>
      <c r="F41" s="67"/>
      <c r="G41" s="67"/>
      <c r="H41" s="67"/>
      <c r="I41" s="89">
        <f t="shared" si="0"/>
      </c>
      <c r="J41" s="86">
        <f t="shared" si="1"/>
      </c>
      <c r="K41" s="86">
        <f t="shared" si="2"/>
      </c>
      <c r="L41" s="71" t="str">
        <f t="shared" si="3"/>
        <v>21/09/1998</v>
      </c>
      <c r="M41" s="91" t="s">
        <v>125</v>
      </c>
    </row>
    <row r="42" spans="1:13" s="91" customFormat="1" ht="18.75">
      <c r="A42" s="83">
        <v>37</v>
      </c>
      <c r="B42" s="84">
        <v>37</v>
      </c>
      <c r="C42" s="85" t="s">
        <v>79</v>
      </c>
      <c r="D42" s="86" t="s">
        <v>126</v>
      </c>
      <c r="E42" s="90" t="s">
        <v>92</v>
      </c>
      <c r="F42" s="67"/>
      <c r="G42" s="67"/>
      <c r="H42" s="67"/>
      <c r="I42" s="89">
        <f t="shared" si="0"/>
      </c>
      <c r="J42" s="86">
        <f t="shared" si="1"/>
      </c>
      <c r="K42" s="86">
        <f t="shared" si="2"/>
      </c>
      <c r="L42" s="71" t="str">
        <f t="shared" si="3"/>
        <v>23/11/1998</v>
      </c>
      <c r="M42" s="91" t="s">
        <v>126</v>
      </c>
    </row>
    <row r="43" spans="1:13" s="91" customFormat="1" ht="18.75">
      <c r="A43" s="83">
        <v>38</v>
      </c>
      <c r="B43" s="84">
        <v>38</v>
      </c>
      <c r="C43" s="85" t="s">
        <v>50</v>
      </c>
      <c r="D43" s="86" t="s">
        <v>127</v>
      </c>
      <c r="E43" s="87" t="s">
        <v>64</v>
      </c>
      <c r="F43" s="67"/>
      <c r="G43" s="67"/>
      <c r="H43" s="67"/>
      <c r="I43" s="89">
        <f t="shared" si="0"/>
      </c>
      <c r="J43" s="86">
        <f t="shared" si="1"/>
      </c>
      <c r="K43" s="86">
        <f t="shared" si="2"/>
      </c>
      <c r="L43" s="71" t="str">
        <f t="shared" si="3"/>
        <v>22/12/1998</v>
      </c>
      <c r="M43" s="91" t="s">
        <v>127</v>
      </c>
    </row>
    <row r="44" spans="1:13" s="91" customFormat="1" ht="18.75">
      <c r="A44" s="83">
        <v>39</v>
      </c>
      <c r="B44" s="84">
        <v>39</v>
      </c>
      <c r="C44" s="85" t="s">
        <v>80</v>
      </c>
      <c r="D44" s="86" t="s">
        <v>128</v>
      </c>
      <c r="E44" s="90" t="s">
        <v>92</v>
      </c>
      <c r="F44" s="67"/>
      <c r="G44" s="67"/>
      <c r="H44" s="67"/>
      <c r="I44" s="89">
        <f t="shared" si="0"/>
      </c>
      <c r="J44" s="86">
        <f t="shared" si="1"/>
      </c>
      <c r="K44" s="86">
        <f t="shared" si="2"/>
      </c>
      <c r="L44" s="71" t="str">
        <f t="shared" si="3"/>
        <v>10/09/1998</v>
      </c>
      <c r="M44" s="91" t="s">
        <v>128</v>
      </c>
    </row>
    <row r="45" spans="1:13" s="91" customFormat="1" ht="18.75">
      <c r="A45" s="83">
        <v>40</v>
      </c>
      <c r="B45" s="84">
        <v>40</v>
      </c>
      <c r="C45" s="85" t="s">
        <v>51</v>
      </c>
      <c r="D45" s="86" t="s">
        <v>129</v>
      </c>
      <c r="E45" s="87" t="s">
        <v>64</v>
      </c>
      <c r="F45" s="67"/>
      <c r="G45" s="67"/>
      <c r="H45" s="67"/>
      <c r="I45" s="89">
        <f t="shared" si="0"/>
      </c>
      <c r="J45" s="86">
        <f t="shared" si="1"/>
      </c>
      <c r="K45" s="86">
        <f t="shared" si="2"/>
      </c>
      <c r="L45" s="71" t="str">
        <f t="shared" si="3"/>
        <v>06/01/1998</v>
      </c>
      <c r="M45" s="91" t="s">
        <v>129</v>
      </c>
    </row>
    <row r="46" spans="1:13" s="91" customFormat="1" ht="18.75">
      <c r="A46" s="83">
        <v>41</v>
      </c>
      <c r="B46" s="84">
        <v>41</v>
      </c>
      <c r="C46" s="85" t="s">
        <v>81</v>
      </c>
      <c r="D46" s="86" t="s">
        <v>130</v>
      </c>
      <c r="E46" s="90" t="s">
        <v>92</v>
      </c>
      <c r="F46" s="67"/>
      <c r="G46" s="67"/>
      <c r="H46" s="67"/>
      <c r="I46" s="89">
        <f t="shared" si="0"/>
      </c>
      <c r="J46" s="86">
        <f t="shared" si="1"/>
      </c>
      <c r="K46" s="86">
        <f t="shared" si="2"/>
      </c>
      <c r="L46" s="71" t="str">
        <f t="shared" si="3"/>
        <v>15/08/1998</v>
      </c>
      <c r="M46" s="91" t="s">
        <v>130</v>
      </c>
    </row>
    <row r="47" spans="1:13" s="91" customFormat="1" ht="18.75">
      <c r="A47" s="83">
        <v>42</v>
      </c>
      <c r="B47" s="84">
        <v>42</v>
      </c>
      <c r="C47" s="85" t="s">
        <v>52</v>
      </c>
      <c r="D47" s="86" t="s">
        <v>131</v>
      </c>
      <c r="E47" s="87" t="s">
        <v>64</v>
      </c>
      <c r="F47" s="67"/>
      <c r="G47" s="67"/>
      <c r="H47" s="67"/>
      <c r="I47" s="89">
        <f t="shared" si="0"/>
      </c>
      <c r="J47" s="86">
        <f t="shared" si="1"/>
      </c>
      <c r="K47" s="86">
        <f t="shared" si="2"/>
      </c>
      <c r="L47" s="71" t="str">
        <f t="shared" si="3"/>
        <v>19/05/1998</v>
      </c>
      <c r="M47" s="91" t="s">
        <v>131</v>
      </c>
    </row>
    <row r="48" spans="1:13" s="91" customFormat="1" ht="18.75">
      <c r="A48" s="83">
        <v>43</v>
      </c>
      <c r="B48" s="84">
        <v>43</v>
      </c>
      <c r="C48" s="85" t="s">
        <v>82</v>
      </c>
      <c r="D48" s="86" t="s">
        <v>132</v>
      </c>
      <c r="E48" s="90" t="s">
        <v>92</v>
      </c>
      <c r="F48" s="67"/>
      <c r="G48" s="67"/>
      <c r="H48" s="67"/>
      <c r="I48" s="89">
        <f t="shared" si="0"/>
      </c>
      <c r="J48" s="86">
        <f t="shared" si="1"/>
      </c>
      <c r="K48" s="86">
        <f t="shared" si="2"/>
      </c>
      <c r="L48" s="71" t="str">
        <f t="shared" si="3"/>
        <v>06/02/1998</v>
      </c>
      <c r="M48" s="91" t="s">
        <v>132</v>
      </c>
    </row>
    <row r="49" spans="1:13" s="91" customFormat="1" ht="18.75">
      <c r="A49" s="83">
        <v>44</v>
      </c>
      <c r="B49" s="84">
        <v>44</v>
      </c>
      <c r="C49" s="85" t="s">
        <v>83</v>
      </c>
      <c r="D49" s="86" t="s">
        <v>133</v>
      </c>
      <c r="E49" s="90" t="s">
        <v>92</v>
      </c>
      <c r="F49" s="67"/>
      <c r="G49" s="67"/>
      <c r="H49" s="67"/>
      <c r="I49" s="89">
        <f t="shared" si="0"/>
      </c>
      <c r="J49" s="86">
        <f t="shared" si="1"/>
      </c>
      <c r="K49" s="86">
        <f t="shared" si="2"/>
      </c>
      <c r="L49" s="71" t="str">
        <f t="shared" si="3"/>
        <v>14/12/1998</v>
      </c>
      <c r="M49" s="91" t="s">
        <v>133</v>
      </c>
    </row>
    <row r="50" spans="1:13" s="91" customFormat="1" ht="18.75">
      <c r="A50" s="83">
        <v>45</v>
      </c>
      <c r="B50" s="84">
        <v>45</v>
      </c>
      <c r="C50" s="85" t="s">
        <v>53</v>
      </c>
      <c r="D50" s="86" t="s">
        <v>134</v>
      </c>
      <c r="E50" s="87" t="s">
        <v>64</v>
      </c>
      <c r="F50" s="67"/>
      <c r="G50" s="67"/>
      <c r="H50" s="67"/>
      <c r="I50" s="89">
        <f t="shared" si="0"/>
      </c>
      <c r="J50" s="86">
        <f t="shared" si="1"/>
      </c>
      <c r="K50" s="86">
        <f t="shared" si="2"/>
      </c>
      <c r="L50" s="71" t="str">
        <f t="shared" si="3"/>
        <v>12/09/1998</v>
      </c>
      <c r="M50" s="91" t="s">
        <v>134</v>
      </c>
    </row>
    <row r="51" spans="1:13" s="91" customFormat="1" ht="18.75">
      <c r="A51" s="83">
        <v>46</v>
      </c>
      <c r="B51" s="84">
        <v>46</v>
      </c>
      <c r="C51" s="85" t="s">
        <v>54</v>
      </c>
      <c r="D51" s="86" t="s">
        <v>124</v>
      </c>
      <c r="E51" s="87" t="s">
        <v>64</v>
      </c>
      <c r="F51" s="67"/>
      <c r="G51" s="67"/>
      <c r="H51" s="67"/>
      <c r="I51" s="89">
        <f t="shared" si="0"/>
      </c>
      <c r="J51" s="86">
        <f t="shared" si="1"/>
      </c>
      <c r="K51" s="86">
        <f t="shared" si="2"/>
      </c>
      <c r="L51" s="71" t="str">
        <f t="shared" si="3"/>
        <v>14/07/1998</v>
      </c>
      <c r="M51" s="91" t="s">
        <v>124</v>
      </c>
    </row>
    <row r="52" spans="1:13" s="91" customFormat="1" ht="18.75">
      <c r="A52" s="83">
        <v>47</v>
      </c>
      <c r="B52" s="84">
        <v>47</v>
      </c>
      <c r="C52" s="85" t="s">
        <v>55</v>
      </c>
      <c r="D52" s="86" t="s">
        <v>135</v>
      </c>
      <c r="E52" s="87" t="s">
        <v>64</v>
      </c>
      <c r="F52" s="67"/>
      <c r="G52" s="67"/>
      <c r="H52" s="67"/>
      <c r="I52" s="89">
        <f t="shared" si="0"/>
      </c>
      <c r="J52" s="86">
        <f t="shared" si="1"/>
      </c>
      <c r="K52" s="86">
        <f t="shared" si="2"/>
      </c>
      <c r="L52" s="71" t="str">
        <f t="shared" si="3"/>
        <v>11/02/1998</v>
      </c>
      <c r="M52" s="91" t="s">
        <v>135</v>
      </c>
    </row>
    <row r="53" spans="1:13" s="91" customFormat="1" ht="18.75">
      <c r="A53" s="83">
        <v>48</v>
      </c>
      <c r="B53" s="84">
        <v>48</v>
      </c>
      <c r="C53" s="85" t="s">
        <v>84</v>
      </c>
      <c r="D53" s="86" t="s">
        <v>136</v>
      </c>
      <c r="E53" s="90" t="s">
        <v>92</v>
      </c>
      <c r="F53" s="67"/>
      <c r="G53" s="67"/>
      <c r="H53" s="67"/>
      <c r="I53" s="89">
        <f t="shared" si="0"/>
      </c>
      <c r="J53" s="86">
        <f t="shared" si="1"/>
      </c>
      <c r="K53" s="86">
        <f t="shared" si="2"/>
      </c>
      <c r="L53" s="71" t="str">
        <f t="shared" si="3"/>
        <v>19/10/1998</v>
      </c>
      <c r="M53" s="91" t="s">
        <v>136</v>
      </c>
    </row>
    <row r="54" spans="1:13" s="91" customFormat="1" ht="18.75">
      <c r="A54" s="83">
        <v>49</v>
      </c>
      <c r="B54" s="84">
        <v>49</v>
      </c>
      <c r="C54" s="85" t="s">
        <v>0</v>
      </c>
      <c r="D54" s="86" t="s">
        <v>137</v>
      </c>
      <c r="E54" s="87" t="s">
        <v>64</v>
      </c>
      <c r="F54" s="67"/>
      <c r="G54" s="67"/>
      <c r="H54" s="67"/>
      <c r="I54" s="89">
        <f t="shared" si="0"/>
      </c>
      <c r="J54" s="86">
        <f t="shared" si="1"/>
      </c>
      <c r="K54" s="86">
        <f t="shared" si="2"/>
      </c>
      <c r="L54" s="71" t="str">
        <f t="shared" si="3"/>
        <v>28/08/1998</v>
      </c>
      <c r="M54" s="91" t="s">
        <v>137</v>
      </c>
    </row>
    <row r="55" spans="1:13" s="91" customFormat="1" ht="18.75">
      <c r="A55" s="83">
        <v>50</v>
      </c>
      <c r="B55" s="84">
        <v>50</v>
      </c>
      <c r="C55" s="85" t="s">
        <v>56</v>
      </c>
      <c r="D55" s="86" t="s">
        <v>138</v>
      </c>
      <c r="E55" s="87" t="s">
        <v>64</v>
      </c>
      <c r="F55" s="67"/>
      <c r="G55" s="67"/>
      <c r="H55" s="67"/>
      <c r="I55" s="89">
        <f t="shared" si="0"/>
      </c>
      <c r="J55" s="86">
        <f t="shared" si="1"/>
      </c>
      <c r="K55" s="86">
        <f t="shared" si="2"/>
      </c>
      <c r="L55" s="71" t="str">
        <f t="shared" si="3"/>
        <v>26/04/1998</v>
      </c>
      <c r="M55" s="91" t="s">
        <v>138</v>
      </c>
    </row>
    <row r="56" spans="1:12" s="91" customFormat="1" ht="18.75">
      <c r="A56" s="83">
        <v>51</v>
      </c>
      <c r="B56" s="84">
        <v>51</v>
      </c>
      <c r="C56" s="85" t="s">
        <v>62</v>
      </c>
      <c r="D56" s="86"/>
      <c r="E56" s="88" t="s">
        <v>64</v>
      </c>
      <c r="F56" s="67"/>
      <c r="G56" s="67"/>
      <c r="H56" s="67"/>
      <c r="I56" s="89">
        <f t="shared" si="0"/>
      </c>
      <c r="J56" s="86">
        <f t="shared" si="1"/>
      </c>
      <c r="K56" s="86">
        <f t="shared" si="2"/>
      </c>
      <c r="L56" s="71"/>
    </row>
    <row r="57" spans="1:13" s="91" customFormat="1" ht="22.5" customHeight="1">
      <c r="A57" s="83">
        <v>52</v>
      </c>
      <c r="B57" s="84">
        <v>52</v>
      </c>
      <c r="C57" s="85" t="s">
        <v>57</v>
      </c>
      <c r="D57" s="86" t="s">
        <v>139</v>
      </c>
      <c r="E57" s="87" t="s">
        <v>64</v>
      </c>
      <c r="F57" s="67"/>
      <c r="G57" s="67"/>
      <c r="H57" s="67"/>
      <c r="I57" s="89">
        <f t="shared" si="0"/>
      </c>
      <c r="J57" s="86">
        <f t="shared" si="1"/>
      </c>
      <c r="K57" s="86">
        <f t="shared" si="2"/>
      </c>
      <c r="L57" s="71" t="str">
        <f t="shared" si="3"/>
        <v>18/02/1998</v>
      </c>
      <c r="M57" s="91" t="s">
        <v>139</v>
      </c>
    </row>
    <row r="58" spans="1:13" s="91" customFormat="1" ht="18.75">
      <c r="A58" s="83">
        <v>53</v>
      </c>
      <c r="B58" s="84">
        <v>53</v>
      </c>
      <c r="C58" s="85" t="s">
        <v>85</v>
      </c>
      <c r="D58" s="86" t="s">
        <v>140</v>
      </c>
      <c r="E58" s="90" t="s">
        <v>92</v>
      </c>
      <c r="F58" s="67"/>
      <c r="G58" s="67"/>
      <c r="H58" s="67"/>
      <c r="I58" s="89">
        <f t="shared" si="0"/>
      </c>
      <c r="J58" s="86">
        <f t="shared" si="1"/>
      </c>
      <c r="K58" s="86">
        <f t="shared" si="2"/>
      </c>
      <c r="L58" s="71" t="str">
        <f t="shared" si="3"/>
        <v>06/10/1998</v>
      </c>
      <c r="M58" s="91" t="s">
        <v>140</v>
      </c>
    </row>
    <row r="59" spans="1:13" s="91" customFormat="1" ht="18.75">
      <c r="A59" s="83">
        <v>54</v>
      </c>
      <c r="B59" s="84">
        <v>54</v>
      </c>
      <c r="C59" s="85" t="s">
        <v>86</v>
      </c>
      <c r="D59" s="86" t="s">
        <v>141</v>
      </c>
      <c r="E59" s="90" t="s">
        <v>92</v>
      </c>
      <c r="F59" s="67"/>
      <c r="G59" s="67"/>
      <c r="H59" s="67"/>
      <c r="I59" s="89">
        <f t="shared" si="0"/>
      </c>
      <c r="J59" s="86">
        <f t="shared" si="1"/>
      </c>
      <c r="K59" s="86">
        <f t="shared" si="2"/>
      </c>
      <c r="L59" s="71" t="str">
        <f t="shared" si="3"/>
        <v>02/02/1998</v>
      </c>
      <c r="M59" s="91" t="s">
        <v>141</v>
      </c>
    </row>
    <row r="60" spans="1:13" s="91" customFormat="1" ht="18.75">
      <c r="A60" s="83">
        <v>55</v>
      </c>
      <c r="B60" s="84">
        <v>55</v>
      </c>
      <c r="C60" s="85" t="s">
        <v>58</v>
      </c>
      <c r="D60" s="86" t="s">
        <v>142</v>
      </c>
      <c r="E60" s="87" t="s">
        <v>64</v>
      </c>
      <c r="F60" s="67"/>
      <c r="G60" s="67"/>
      <c r="H60" s="67"/>
      <c r="I60" s="89">
        <f t="shared" si="0"/>
      </c>
      <c r="J60" s="86">
        <f t="shared" si="1"/>
      </c>
      <c r="K60" s="86">
        <f t="shared" si="2"/>
      </c>
      <c r="L60" s="71" t="str">
        <f t="shared" si="3"/>
        <v>17/07/1998</v>
      </c>
      <c r="M60" s="91" t="s">
        <v>142</v>
      </c>
    </row>
    <row r="61" spans="1:13" s="91" customFormat="1" ht="18.75">
      <c r="A61" s="83">
        <v>56</v>
      </c>
      <c r="B61" s="84">
        <v>56</v>
      </c>
      <c r="C61" s="85" t="s">
        <v>59</v>
      </c>
      <c r="D61" s="86" t="s">
        <v>97</v>
      </c>
      <c r="E61" s="87" t="s">
        <v>64</v>
      </c>
      <c r="F61" s="67"/>
      <c r="G61" s="67"/>
      <c r="H61" s="67"/>
      <c r="I61" s="89">
        <f t="shared" si="0"/>
      </c>
      <c r="J61" s="86">
        <f t="shared" si="1"/>
      </c>
      <c r="K61" s="86">
        <f t="shared" si="2"/>
      </c>
      <c r="L61" s="71" t="str">
        <f t="shared" si="3"/>
        <v>11/01/1998</v>
      </c>
      <c r="M61" s="91" t="s">
        <v>97</v>
      </c>
    </row>
    <row r="62" spans="1:13" s="91" customFormat="1" ht="18.75">
      <c r="A62" s="83">
        <v>57</v>
      </c>
      <c r="B62" s="84">
        <v>57</v>
      </c>
      <c r="C62" s="85" t="s">
        <v>60</v>
      </c>
      <c r="D62" s="86" t="s">
        <v>132</v>
      </c>
      <c r="E62" s="87" t="s">
        <v>64</v>
      </c>
      <c r="F62" s="67"/>
      <c r="G62" s="67"/>
      <c r="H62" s="67"/>
      <c r="I62" s="89">
        <f t="shared" si="0"/>
      </c>
      <c r="J62" s="86">
        <f t="shared" si="1"/>
      </c>
      <c r="K62" s="86">
        <f t="shared" si="2"/>
      </c>
      <c r="L62" s="71" t="str">
        <f t="shared" si="3"/>
        <v>06/02/1998</v>
      </c>
      <c r="M62" s="91" t="s">
        <v>132</v>
      </c>
    </row>
    <row r="63" spans="1:9" s="91" customFormat="1" ht="18.75">
      <c r="A63" s="92"/>
      <c r="B63" s="93"/>
      <c r="C63" s="94"/>
      <c r="D63" s="94"/>
      <c r="E63" s="95"/>
      <c r="F63" s="96"/>
      <c r="G63" s="96"/>
      <c r="H63" s="96"/>
      <c r="I63" s="97"/>
    </row>
    <row r="64" spans="1:9" s="91" customFormat="1" ht="18.75">
      <c r="A64" s="92"/>
      <c r="B64" s="93"/>
      <c r="C64" s="98"/>
      <c r="D64" s="98"/>
      <c r="E64" s="95"/>
      <c r="F64" s="96"/>
      <c r="G64" s="96"/>
      <c r="H64" s="96"/>
      <c r="I64" s="97"/>
    </row>
    <row r="65" spans="1:9" s="91" customFormat="1" ht="18.75">
      <c r="A65" s="92"/>
      <c r="B65" s="93"/>
      <c r="C65" s="99"/>
      <c r="D65" s="99"/>
      <c r="E65" s="95"/>
      <c r="F65" s="96"/>
      <c r="G65" s="96"/>
      <c r="H65" s="96"/>
      <c r="I65" s="97"/>
    </row>
    <row r="66" spans="1:9" s="91" customFormat="1" ht="18.75">
      <c r="A66" s="92"/>
      <c r="B66" s="93"/>
      <c r="C66" s="98"/>
      <c r="D66" s="98"/>
      <c r="E66" s="95"/>
      <c r="F66" s="96"/>
      <c r="G66" s="96"/>
      <c r="H66" s="96"/>
      <c r="I66" s="97"/>
    </row>
    <row r="67" spans="1:9" s="91" customFormat="1" ht="18.75">
      <c r="A67" s="92"/>
      <c r="B67" s="93"/>
      <c r="C67" s="94"/>
      <c r="D67" s="94"/>
      <c r="E67" s="95"/>
      <c r="F67" s="96"/>
      <c r="G67" s="96"/>
      <c r="H67" s="96"/>
      <c r="I67" s="97"/>
    </row>
    <row r="68" spans="1:9" s="91" customFormat="1" ht="18.75">
      <c r="A68" s="92"/>
      <c r="B68" s="93"/>
      <c r="C68" s="94"/>
      <c r="D68" s="94"/>
      <c r="E68" s="95"/>
      <c r="F68" s="96"/>
      <c r="G68" s="96"/>
      <c r="H68" s="96"/>
      <c r="I68" s="97"/>
    </row>
    <row r="69" spans="1:9" s="91" customFormat="1" ht="18.75">
      <c r="A69" s="92"/>
      <c r="B69" s="93"/>
      <c r="C69" s="94"/>
      <c r="D69" s="94"/>
      <c r="E69" s="95"/>
      <c r="F69" s="96"/>
      <c r="G69" s="96"/>
      <c r="H69" s="96"/>
      <c r="I69" s="97"/>
    </row>
    <row r="70" spans="1:9" s="91" customFormat="1" ht="18.75">
      <c r="A70" s="92"/>
      <c r="B70" s="93"/>
      <c r="C70" s="99"/>
      <c r="D70" s="99"/>
      <c r="E70" s="95"/>
      <c r="F70" s="96"/>
      <c r="G70" s="96"/>
      <c r="H70" s="96"/>
      <c r="I70" s="97"/>
    </row>
    <row r="71" spans="1:9" s="91" customFormat="1" ht="18.75">
      <c r="A71" s="92"/>
      <c r="B71" s="93"/>
      <c r="C71" s="94"/>
      <c r="D71" s="94"/>
      <c r="E71" s="95"/>
      <c r="F71" s="96"/>
      <c r="G71" s="96"/>
      <c r="H71" s="96"/>
      <c r="I71" s="97"/>
    </row>
    <row r="72" spans="1:9" s="91" customFormat="1" ht="18.75">
      <c r="A72" s="92"/>
      <c r="B72" s="93"/>
      <c r="C72" s="94"/>
      <c r="D72" s="94"/>
      <c r="E72" s="95"/>
      <c r="F72" s="96"/>
      <c r="G72" s="96"/>
      <c r="H72" s="96"/>
      <c r="I72" s="97"/>
    </row>
    <row r="73" spans="1:9" s="91" customFormat="1" ht="18.75">
      <c r="A73" s="92"/>
      <c r="B73" s="93"/>
      <c r="C73" s="98"/>
      <c r="D73" s="98"/>
      <c r="E73" s="95"/>
      <c r="F73" s="96"/>
      <c r="G73" s="96"/>
      <c r="H73" s="96"/>
      <c r="I73" s="97"/>
    </row>
    <row r="74" spans="1:9" s="91" customFormat="1" ht="18.75">
      <c r="A74" s="92"/>
      <c r="B74" s="93"/>
      <c r="C74" s="98"/>
      <c r="D74" s="98"/>
      <c r="E74" s="95"/>
      <c r="F74" s="96"/>
      <c r="G74" s="96"/>
      <c r="H74" s="96"/>
      <c r="I74" s="97"/>
    </row>
    <row r="75" spans="1:9" s="91" customFormat="1" ht="18.75">
      <c r="A75" s="92"/>
      <c r="B75" s="93"/>
      <c r="C75" s="94"/>
      <c r="D75" s="94"/>
      <c r="E75" s="95"/>
      <c r="F75" s="96"/>
      <c r="G75" s="96"/>
      <c r="H75" s="96"/>
      <c r="I75" s="97"/>
    </row>
    <row r="76" spans="1:9" s="91" customFormat="1" ht="18.75">
      <c r="A76" s="92"/>
      <c r="B76" s="93"/>
      <c r="C76" s="98"/>
      <c r="D76" s="98"/>
      <c r="E76" s="95"/>
      <c r="F76" s="96"/>
      <c r="G76" s="96"/>
      <c r="H76" s="96"/>
      <c r="I76" s="97"/>
    </row>
    <row r="77" spans="1:9" s="91" customFormat="1" ht="18.75">
      <c r="A77" s="92"/>
      <c r="B77" s="93"/>
      <c r="C77" s="99"/>
      <c r="D77" s="99"/>
      <c r="E77" s="95"/>
      <c r="F77" s="96"/>
      <c r="G77" s="96"/>
      <c r="H77" s="96"/>
      <c r="I77" s="97"/>
    </row>
    <row r="78" spans="1:9" s="91" customFormat="1" ht="18.75">
      <c r="A78" s="92"/>
      <c r="B78" s="93"/>
      <c r="C78" s="94"/>
      <c r="D78" s="94"/>
      <c r="E78" s="95"/>
      <c r="F78" s="96"/>
      <c r="G78" s="96"/>
      <c r="H78" s="96"/>
      <c r="I78" s="97"/>
    </row>
    <row r="79" spans="1:9" s="91" customFormat="1" ht="18.75">
      <c r="A79" s="92"/>
      <c r="B79" s="93"/>
      <c r="C79" s="98"/>
      <c r="D79" s="98"/>
      <c r="E79" s="95"/>
      <c r="F79" s="96"/>
      <c r="G79" s="96"/>
      <c r="H79" s="96"/>
      <c r="I79" s="97"/>
    </row>
    <row r="80" spans="1:9" s="91" customFormat="1" ht="18.75">
      <c r="A80" s="92"/>
      <c r="B80" s="93"/>
      <c r="C80" s="98"/>
      <c r="D80" s="98"/>
      <c r="E80" s="95"/>
      <c r="F80" s="96"/>
      <c r="G80" s="96"/>
      <c r="H80" s="96"/>
      <c r="I80" s="97"/>
    </row>
    <row r="81" spans="1:9" s="91" customFormat="1" ht="18.75">
      <c r="A81" s="92"/>
      <c r="B81" s="93"/>
      <c r="C81" s="94"/>
      <c r="D81" s="94"/>
      <c r="E81" s="95"/>
      <c r="F81" s="96"/>
      <c r="G81" s="96"/>
      <c r="H81" s="96"/>
      <c r="I81" s="97"/>
    </row>
    <row r="82" spans="1:9" s="91" customFormat="1" ht="18.75">
      <c r="A82" s="92"/>
      <c r="B82" s="93"/>
      <c r="C82" s="94"/>
      <c r="D82" s="94"/>
      <c r="E82" s="95"/>
      <c r="F82" s="96"/>
      <c r="G82" s="96"/>
      <c r="H82" s="96"/>
      <c r="I82" s="97"/>
    </row>
    <row r="83" spans="8:11" ht="18.75">
      <c r="H83" s="91"/>
      <c r="I83" s="97"/>
      <c r="J83" s="91"/>
      <c r="K83" s="91"/>
    </row>
    <row r="84" spans="7:11" ht="19.5">
      <c r="G84" s="103" t="s">
        <v>26</v>
      </c>
      <c r="H84" s="103"/>
      <c r="I84" s="103"/>
      <c r="J84" s="103"/>
      <c r="K84" s="103"/>
    </row>
    <row r="85" spans="7:11" ht="18.75">
      <c r="G85" s="70" t="s">
        <v>23</v>
      </c>
      <c r="H85" s="70"/>
      <c r="I85" s="70"/>
      <c r="J85" s="70"/>
      <c r="K85" s="70"/>
    </row>
  </sheetData>
  <sheetProtection password="CE28" sheet="1"/>
  <mergeCells count="15">
    <mergeCell ref="C4:C5"/>
    <mergeCell ref="B4:B5"/>
    <mergeCell ref="A4:A5"/>
    <mergeCell ref="E4:E5"/>
    <mergeCell ref="A1:C1"/>
    <mergeCell ref="A2:C2"/>
    <mergeCell ref="E1:K1"/>
    <mergeCell ref="E2:K2"/>
    <mergeCell ref="D4:D5"/>
    <mergeCell ref="G84:K84"/>
    <mergeCell ref="G85:K85"/>
    <mergeCell ref="I4:I5"/>
    <mergeCell ref="F4:H4"/>
    <mergeCell ref="J4:J5"/>
    <mergeCell ref="K4:K5"/>
  </mergeCells>
  <printOptions/>
  <pageMargins left="0.32" right="0.23" top="0.42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70">
      <selection activeCell="H75" sqref="H75"/>
    </sheetView>
  </sheetViews>
  <sheetFormatPr defaultColWidth="8.88671875" defaultRowHeight="18.75"/>
  <cols>
    <col min="1" max="1" width="4.21484375" style="4" customWidth="1"/>
    <col min="2" max="2" width="7.3359375" style="0" customWidth="1"/>
    <col min="3" max="3" width="19.6640625" style="0" customWidth="1"/>
    <col min="4" max="4" width="11.10546875" style="0" customWidth="1"/>
    <col min="5" max="5" width="5.3359375" style="4" customWidth="1"/>
    <col min="6" max="8" width="6.3359375" style="0" customWidth="1"/>
    <col min="9" max="9" width="13.21484375" style="0" customWidth="1"/>
  </cols>
  <sheetData>
    <row r="1" spans="1:9" ht="18.75">
      <c r="A1" s="60" t="s">
        <v>14</v>
      </c>
      <c r="B1" s="60"/>
      <c r="C1" s="60"/>
      <c r="D1" s="51" t="s">
        <v>19</v>
      </c>
      <c r="E1" s="51"/>
      <c r="F1" s="51"/>
      <c r="G1" s="51"/>
      <c r="H1" s="51"/>
      <c r="I1" s="51"/>
    </row>
    <row r="2" spans="1:9" ht="18.75">
      <c r="A2" s="58" t="s">
        <v>91</v>
      </c>
      <c r="B2" s="58"/>
      <c r="C2" s="58"/>
      <c r="D2" s="53" t="s">
        <v>20</v>
      </c>
      <c r="E2" s="53"/>
      <c r="F2" s="53"/>
      <c r="G2" s="53"/>
      <c r="H2" s="53"/>
      <c r="I2" s="53"/>
    </row>
    <row r="4" spans="4:9" ht="18.75">
      <c r="D4" s="54" t="s">
        <v>21</v>
      </c>
      <c r="E4" s="54"/>
      <c r="F4" s="5">
        <f>IF(B7="","",MIN(B7:B26))</f>
        <v>1</v>
      </c>
      <c r="G4" s="59" t="s">
        <v>22</v>
      </c>
      <c r="H4" s="59"/>
      <c r="I4" s="5">
        <f>IF(B7="","",MAX(B7:B26))</f>
        <v>19</v>
      </c>
    </row>
    <row r="5" spans="1:9" ht="18.75">
      <c r="A5" s="48" t="s">
        <v>1</v>
      </c>
      <c r="B5" s="48" t="s">
        <v>4</v>
      </c>
      <c r="C5" s="48" t="s">
        <v>2</v>
      </c>
      <c r="D5" s="49" t="s">
        <v>90</v>
      </c>
      <c r="E5" s="48" t="s">
        <v>3</v>
      </c>
      <c r="F5" s="48" t="s">
        <v>18</v>
      </c>
      <c r="G5" s="48"/>
      <c r="H5" s="48"/>
      <c r="I5" s="48" t="s">
        <v>11</v>
      </c>
    </row>
    <row r="6" spans="1:9" ht="18.75">
      <c r="A6" s="48"/>
      <c r="B6" s="48"/>
      <c r="C6" s="48"/>
      <c r="D6" s="50"/>
      <c r="E6" s="48"/>
      <c r="F6" s="1" t="s">
        <v>15</v>
      </c>
      <c r="G6" s="1" t="s">
        <v>16</v>
      </c>
      <c r="H6" s="1" t="s">
        <v>17</v>
      </c>
      <c r="I6" s="48"/>
    </row>
    <row r="7" spans="1:9" ht="27" customHeight="1">
      <c r="A7" s="10">
        <v>1</v>
      </c>
      <c r="B7" s="11">
        <v>1</v>
      </c>
      <c r="C7" s="12" t="str">
        <f>VLOOKUP(B7,'Kết quả'!$B$6:$E$82,2,0)</f>
        <v>Nguyễn Thị Anh</v>
      </c>
      <c r="D7" s="12" t="str">
        <f>VLOOKUP(B7,'Kết quả'!$B$6:$E$82,3,0)</f>
        <v>12/11/1998</v>
      </c>
      <c r="E7" s="10" t="str">
        <f>VLOOKUP(B7,'Kết quả'!$B$6:$E$82,4,0)</f>
        <v>A</v>
      </c>
      <c r="F7" s="12"/>
      <c r="G7" s="12"/>
      <c r="H7" s="12"/>
      <c r="I7" s="12"/>
    </row>
    <row r="8" spans="1:9" ht="27" customHeight="1">
      <c r="A8" s="6">
        <v>2</v>
      </c>
      <c r="B8" s="2">
        <v>2</v>
      </c>
      <c r="C8" s="12" t="str">
        <f>VLOOKUP(B8,'Kết quả'!$B$6:$E$82,2,0)</f>
        <v>Trần Thị Anh</v>
      </c>
      <c r="D8" s="12" t="str">
        <f>VLOOKUP(B8,'Kết quả'!$B$6:$E$82,3,0)</f>
        <v>01/04/1998</v>
      </c>
      <c r="E8" s="10" t="str">
        <f>VLOOKUP(B8,'Kết quả'!$B$6:$E$82,4,0)</f>
        <v>A</v>
      </c>
      <c r="F8" s="7"/>
      <c r="G8" s="7"/>
      <c r="H8" s="7"/>
      <c r="I8" s="7"/>
    </row>
    <row r="9" spans="1:9" ht="27" customHeight="1">
      <c r="A9" s="6">
        <v>3</v>
      </c>
      <c r="B9" s="2">
        <v>3</v>
      </c>
      <c r="C9" s="12" t="str">
        <f>VLOOKUP(B9,'Kết quả'!$B$6:$E$82,2,0)</f>
        <v>Bùi Thị Vân Anh</v>
      </c>
      <c r="D9" s="12" t="str">
        <f>VLOOKUP(B9,'Kết quả'!$B$6:$E$82,3,0)</f>
        <v>16/06/1998</v>
      </c>
      <c r="E9" s="10" t="str">
        <f>VLOOKUP(B9,'Kết quả'!$B$6:$E$82,4,0)</f>
        <v>B</v>
      </c>
      <c r="F9" s="7"/>
      <c r="G9" s="7"/>
      <c r="H9" s="7"/>
      <c r="I9" s="7"/>
    </row>
    <row r="10" spans="1:9" ht="27" customHeight="1">
      <c r="A10" s="6">
        <v>4</v>
      </c>
      <c r="B10" s="2">
        <v>4</v>
      </c>
      <c r="C10" s="12" t="str">
        <f>VLOOKUP(B10,'Kết quả'!$B$6:$E$82,2,0)</f>
        <v>Lê Thị Vân Anh</v>
      </c>
      <c r="D10" s="12" t="str">
        <f>VLOOKUP(B10,'Kết quả'!$B$6:$E$82,3,0)</f>
        <v>11/01/1998</v>
      </c>
      <c r="E10" s="10" t="str">
        <f>VLOOKUP(B10,'Kết quả'!$B$6:$E$82,4,0)</f>
        <v>A</v>
      </c>
      <c r="F10" s="7"/>
      <c r="G10" s="7"/>
      <c r="H10" s="7"/>
      <c r="I10" s="7"/>
    </row>
    <row r="11" spans="1:9" ht="27" customHeight="1">
      <c r="A11" s="6">
        <v>5</v>
      </c>
      <c r="B11" s="2">
        <v>5</v>
      </c>
      <c r="C11" s="12" t="str">
        <f>VLOOKUP(B11,'Kết quả'!$B$6:$E$82,2,0)</f>
        <v>Nguyễn Thị Vân Anh</v>
      </c>
      <c r="D11" s="12" t="str">
        <f>VLOOKUP(B11,'Kết quả'!$B$6:$E$82,3,0)</f>
        <v>08/08/1998</v>
      </c>
      <c r="E11" s="10" t="str">
        <f>VLOOKUP(B11,'Kết quả'!$B$6:$E$82,4,0)</f>
        <v>A</v>
      </c>
      <c r="F11" s="7"/>
      <c r="G11" s="7"/>
      <c r="H11" s="7"/>
      <c r="I11" s="7"/>
    </row>
    <row r="12" spans="1:9" ht="27" customHeight="1">
      <c r="A12" s="6">
        <v>6</v>
      </c>
      <c r="B12" s="2">
        <v>6</v>
      </c>
      <c r="C12" s="12" t="str">
        <f>VLOOKUP(B12,'Kết quả'!$B$6:$E$82,2,0)</f>
        <v>Lê Thị Ngọc Ánh</v>
      </c>
      <c r="D12" s="12" t="str">
        <f>VLOOKUP(B12,'Kết quả'!$B$6:$E$82,3,0)</f>
        <v>26/03/1998</v>
      </c>
      <c r="E12" s="10" t="str">
        <f>VLOOKUP(B12,'Kết quả'!$B$6:$E$82,4,0)</f>
        <v>A</v>
      </c>
      <c r="F12" s="7"/>
      <c r="G12" s="7"/>
      <c r="H12" s="7"/>
      <c r="I12" s="7"/>
    </row>
    <row r="13" spans="1:9" ht="27" customHeight="1">
      <c r="A13" s="6">
        <v>7</v>
      </c>
      <c r="B13" s="2">
        <v>7</v>
      </c>
      <c r="C13" s="12" t="str">
        <f>VLOOKUP(B13,'Kết quả'!$B$6:$E$82,2,0)</f>
        <v>Vũ Thị Chang</v>
      </c>
      <c r="D13" s="12" t="str">
        <f>VLOOKUP(B13,'Kết quả'!$B$6:$E$82,3,0)</f>
        <v>03/10/1998</v>
      </c>
      <c r="E13" s="10" t="str">
        <f>VLOOKUP(B13,'Kết quả'!$B$6:$E$82,4,0)</f>
        <v>A</v>
      </c>
      <c r="F13" s="7"/>
      <c r="G13" s="7"/>
      <c r="H13" s="7"/>
      <c r="I13" s="7"/>
    </row>
    <row r="14" spans="1:9" ht="27" customHeight="1">
      <c r="A14" s="6">
        <v>8</v>
      </c>
      <c r="B14" s="2">
        <v>8</v>
      </c>
      <c r="C14" s="12" t="str">
        <f>VLOOKUP(B14,'Kết quả'!$B$6:$E$82,2,0)</f>
        <v>Trịnh Thị Chi</v>
      </c>
      <c r="D14" s="12" t="str">
        <f>VLOOKUP(B14,'Kết quả'!$B$6:$E$82,3,0)</f>
        <v>23/10/1998</v>
      </c>
      <c r="E14" s="10" t="str">
        <f>VLOOKUP(B14,'Kết quả'!$B$6:$E$82,4,0)</f>
        <v>A</v>
      </c>
      <c r="F14" s="7"/>
      <c r="G14" s="7"/>
      <c r="H14" s="7"/>
      <c r="I14" s="7"/>
    </row>
    <row r="15" spans="1:9" ht="27" customHeight="1">
      <c r="A15" s="6">
        <v>9</v>
      </c>
      <c r="B15" s="2">
        <v>9</v>
      </c>
      <c r="C15" s="12" t="str">
        <f>VLOOKUP(B15,'Kết quả'!$B$6:$E$82,2,0)</f>
        <v>Bùi Thị Chinh</v>
      </c>
      <c r="D15" s="12" t="str">
        <f>VLOOKUP(B15,'Kết quả'!$B$6:$E$82,3,0)</f>
        <v>01/06/1998</v>
      </c>
      <c r="E15" s="10" t="str">
        <f>VLOOKUP(B15,'Kết quả'!$B$6:$E$82,4,0)</f>
        <v>A</v>
      </c>
      <c r="F15" s="7"/>
      <c r="G15" s="7"/>
      <c r="H15" s="7"/>
      <c r="I15" s="7"/>
    </row>
    <row r="16" spans="1:9" ht="27" customHeight="1">
      <c r="A16" s="6">
        <v>10</v>
      </c>
      <c r="B16" s="2">
        <v>10</v>
      </c>
      <c r="C16" s="12" t="str">
        <f>VLOOKUP(B16,'Kết quả'!$B$6:$E$82,2,0)</f>
        <v>Vũ Đình Chính</v>
      </c>
      <c r="D16" s="12" t="str">
        <f>VLOOKUP(B16,'Kết quả'!$B$6:$E$82,3,0)</f>
        <v>09/03/1998</v>
      </c>
      <c r="E16" s="10" t="str">
        <f>VLOOKUP(B16,'Kết quả'!$B$6:$E$82,4,0)</f>
        <v>A</v>
      </c>
      <c r="F16" s="7"/>
      <c r="G16" s="7"/>
      <c r="H16" s="7"/>
      <c r="I16" s="7"/>
    </row>
    <row r="17" spans="1:9" ht="27" customHeight="1">
      <c r="A17" s="6">
        <v>11</v>
      </c>
      <c r="B17" s="2">
        <v>11</v>
      </c>
      <c r="C17" s="12" t="str">
        <f>VLOOKUP(B17,'Kết quả'!$B$6:$E$82,2,0)</f>
        <v>Nguyễn Đình Chuẩn</v>
      </c>
      <c r="D17" s="12" t="str">
        <f>VLOOKUP(B17,'Kết quả'!$B$6:$E$82,3,0)</f>
        <v>14/05/1998</v>
      </c>
      <c r="E17" s="10" t="str">
        <f>VLOOKUP(B17,'Kết quả'!$B$6:$E$82,4,0)</f>
        <v>B</v>
      </c>
      <c r="F17" s="7"/>
      <c r="G17" s="7"/>
      <c r="H17" s="7"/>
      <c r="I17" s="7"/>
    </row>
    <row r="18" spans="1:9" ht="27" customHeight="1">
      <c r="A18" s="6">
        <v>12</v>
      </c>
      <c r="B18" s="2">
        <v>12</v>
      </c>
      <c r="C18" s="12" t="str">
        <f>VLOOKUP(B18,'Kết quả'!$B$6:$E$82,2,0)</f>
        <v>Trần Huy Chuyển</v>
      </c>
      <c r="D18" s="12" t="str">
        <f>VLOOKUP(B18,'Kết quả'!$B$6:$E$82,3,0)</f>
        <v>14/10/1998</v>
      </c>
      <c r="E18" s="10" t="str">
        <f>VLOOKUP(B18,'Kết quả'!$B$6:$E$82,4,0)</f>
        <v>B</v>
      </c>
      <c r="F18" s="7"/>
      <c r="G18" s="7"/>
      <c r="H18" s="7"/>
      <c r="I18" s="7"/>
    </row>
    <row r="19" spans="1:9" ht="27" customHeight="1">
      <c r="A19" s="6">
        <v>13</v>
      </c>
      <c r="B19" s="2">
        <v>13</v>
      </c>
      <c r="C19" s="12" t="str">
        <f>VLOOKUP(B19,'Kết quả'!$B$6:$E$82,2,0)</f>
        <v>Bùi Lê Hương Dịu</v>
      </c>
      <c r="D19" s="12" t="str">
        <f>VLOOKUP(B19,'Kết quả'!$B$6:$E$82,3,0)</f>
        <v>03/09/1998</v>
      </c>
      <c r="E19" s="10" t="str">
        <f>VLOOKUP(B19,'Kết quả'!$B$6:$E$82,4,0)</f>
        <v>A</v>
      </c>
      <c r="F19" s="7"/>
      <c r="G19" s="7"/>
      <c r="H19" s="7"/>
      <c r="I19" s="7"/>
    </row>
    <row r="20" spans="1:9" ht="27" customHeight="1">
      <c r="A20" s="6">
        <v>14</v>
      </c>
      <c r="B20" s="2">
        <v>14</v>
      </c>
      <c r="C20" s="12" t="str">
        <f>VLOOKUP(B20,'Kết quả'!$B$6:$E$82,2,0)</f>
        <v>Nguyễn Thị Dịu</v>
      </c>
      <c r="D20" s="12" t="str">
        <f>VLOOKUP(B20,'Kết quả'!$B$6:$E$82,3,0)</f>
        <v>05/09/1998</v>
      </c>
      <c r="E20" s="10" t="str">
        <f>VLOOKUP(B20,'Kết quả'!$B$6:$E$82,4,0)</f>
        <v>A</v>
      </c>
      <c r="F20" s="7"/>
      <c r="G20" s="7"/>
      <c r="H20" s="7"/>
      <c r="I20" s="7"/>
    </row>
    <row r="21" spans="1:9" ht="27" customHeight="1">
      <c r="A21" s="6">
        <v>15</v>
      </c>
      <c r="B21" s="2">
        <v>15</v>
      </c>
      <c r="C21" s="12" t="str">
        <f>VLOOKUP(B21,'Kết quả'!$B$6:$E$82,2,0)</f>
        <v>Lương Thị Dung</v>
      </c>
      <c r="D21" s="12" t="str">
        <f>VLOOKUP(B21,'Kết quả'!$B$6:$E$82,3,0)</f>
        <v>09/04/1998</v>
      </c>
      <c r="E21" s="10" t="str">
        <f>VLOOKUP(B21,'Kết quả'!$B$6:$E$82,4,0)</f>
        <v>A</v>
      </c>
      <c r="F21" s="7"/>
      <c r="G21" s="7"/>
      <c r="H21" s="7"/>
      <c r="I21" s="7"/>
    </row>
    <row r="22" spans="1:9" ht="27" customHeight="1">
      <c r="A22" s="6">
        <v>16</v>
      </c>
      <c r="B22" s="2">
        <v>16</v>
      </c>
      <c r="C22" s="12" t="str">
        <f>VLOOKUP(B22,'Kết quả'!$B$6:$E$82,2,0)</f>
        <v>Đinh Bá Dương</v>
      </c>
      <c r="D22" s="12" t="str">
        <f>VLOOKUP(B22,'Kết quả'!$B$6:$E$82,3,0)</f>
        <v>08/03/1998</v>
      </c>
      <c r="E22" s="10" t="str">
        <f>VLOOKUP(B22,'Kết quả'!$B$6:$E$82,4,0)</f>
        <v>A</v>
      </c>
      <c r="F22" s="7"/>
      <c r="G22" s="7"/>
      <c r="H22" s="7"/>
      <c r="I22" s="7"/>
    </row>
    <row r="23" spans="1:9" ht="27" customHeight="1">
      <c r="A23" s="6">
        <v>17</v>
      </c>
      <c r="B23" s="2">
        <v>17</v>
      </c>
      <c r="C23" s="12" t="str">
        <f>VLOOKUP(B23,'Kết quả'!$B$6:$E$82,2,0)</f>
        <v>Nguyễn Minh Đức</v>
      </c>
      <c r="D23" s="12" t="str">
        <f>VLOOKUP(B23,'Kết quả'!$B$6:$E$82,3,0)</f>
        <v>29/12/1998</v>
      </c>
      <c r="E23" s="10" t="str">
        <f>VLOOKUP(B23,'Kết quả'!$B$6:$E$82,4,0)</f>
        <v>B</v>
      </c>
      <c r="F23" s="7"/>
      <c r="G23" s="7"/>
      <c r="H23" s="7"/>
      <c r="I23" s="7"/>
    </row>
    <row r="24" spans="1:9" ht="27" customHeight="1">
      <c r="A24" s="6">
        <v>18</v>
      </c>
      <c r="B24" s="2">
        <v>18</v>
      </c>
      <c r="C24" s="12" t="str">
        <f>VLOOKUP(B24,'Kết quả'!$B$6:$E$82,2,0)</f>
        <v>Bùi Văn Đức</v>
      </c>
      <c r="D24" s="12">
        <f>VLOOKUP(B24,'Kết quả'!$B$6:$E$82,3,0)</f>
        <v>0</v>
      </c>
      <c r="E24" s="10" t="str">
        <f>VLOOKUP(B24,'Kết quả'!$B$6:$E$82,4,0)</f>
        <v>A</v>
      </c>
      <c r="F24" s="7"/>
      <c r="G24" s="7"/>
      <c r="H24" s="7"/>
      <c r="I24" s="7" t="s">
        <v>143</v>
      </c>
    </row>
    <row r="25" spans="1:9" ht="27" customHeight="1">
      <c r="A25" s="6">
        <v>19</v>
      </c>
      <c r="B25" s="2">
        <v>19</v>
      </c>
      <c r="C25" s="12" t="str">
        <f>VLOOKUP(B25,'Kết quả'!$B$6:$E$82,2,0)</f>
        <v>Trịnh Thị Hà</v>
      </c>
      <c r="D25" s="12" t="str">
        <f>VLOOKUP(B25,'Kết quả'!$B$6:$E$82,3,0)</f>
        <v>19/07/1998</v>
      </c>
      <c r="E25" s="10" t="str">
        <f>VLOOKUP(B25,'Kết quả'!$B$6:$E$82,4,0)</f>
        <v>B</v>
      </c>
      <c r="F25" s="7"/>
      <c r="G25" s="7"/>
      <c r="H25" s="7"/>
      <c r="I25" s="7"/>
    </row>
    <row r="26" spans="1:9" ht="27" customHeight="1">
      <c r="A26" s="8"/>
      <c r="B26" s="3"/>
      <c r="C26" s="9"/>
      <c r="D26" s="9"/>
      <c r="E26" s="8"/>
      <c r="F26" s="9"/>
      <c r="G26" s="9"/>
      <c r="H26" s="9"/>
      <c r="I26" s="9"/>
    </row>
    <row r="28" spans="5:9" ht="19.5">
      <c r="E28" s="46" t="s">
        <v>93</v>
      </c>
      <c r="F28" s="46"/>
      <c r="G28" s="46"/>
      <c r="H28" s="46"/>
      <c r="I28" s="46"/>
    </row>
    <row r="29" spans="5:9" ht="18.75">
      <c r="E29" s="47" t="s">
        <v>23</v>
      </c>
      <c r="F29" s="47"/>
      <c r="G29" s="47"/>
      <c r="H29" s="47"/>
      <c r="I29" s="47"/>
    </row>
    <row r="37" spans="1:9" ht="18.75">
      <c r="A37" s="60" t="s">
        <v>14</v>
      </c>
      <c r="B37" s="60"/>
      <c r="C37" s="60"/>
      <c r="D37" s="51" t="s">
        <v>19</v>
      </c>
      <c r="E37" s="51"/>
      <c r="F37" s="51"/>
      <c r="G37" s="51"/>
      <c r="H37" s="51"/>
      <c r="I37" s="51"/>
    </row>
    <row r="38" spans="1:9" ht="18.75">
      <c r="A38" s="58" t="str">
        <f>A2</f>
        <v>TRƯỜNG THCS CẨM PHÚC</v>
      </c>
      <c r="B38" s="58"/>
      <c r="C38" s="58"/>
      <c r="D38" s="53" t="s">
        <v>24</v>
      </c>
      <c r="E38" s="53"/>
      <c r="F38" s="53"/>
      <c r="G38" s="53"/>
      <c r="H38" s="53"/>
      <c r="I38" s="53"/>
    </row>
    <row r="40" spans="4:9" ht="18.75">
      <c r="D40" s="54" t="s">
        <v>21</v>
      </c>
      <c r="E40" s="54"/>
      <c r="F40" s="5">
        <f>IF(B43="","",MIN(B43:B62))</f>
        <v>20</v>
      </c>
      <c r="G40" s="59" t="s">
        <v>22</v>
      </c>
      <c r="H40" s="59"/>
      <c r="I40" s="5">
        <f>IF(B43="","",MAX(B43:B62))</f>
        <v>38</v>
      </c>
    </row>
    <row r="41" spans="1:9" ht="18.75">
      <c r="A41" s="48" t="s">
        <v>1</v>
      </c>
      <c r="B41" s="48" t="s">
        <v>4</v>
      </c>
      <c r="C41" s="48" t="s">
        <v>2</v>
      </c>
      <c r="D41" s="49" t="s">
        <v>90</v>
      </c>
      <c r="E41" s="48" t="s">
        <v>3</v>
      </c>
      <c r="F41" s="48" t="s">
        <v>18</v>
      </c>
      <c r="G41" s="48"/>
      <c r="H41" s="48"/>
      <c r="I41" s="48" t="s">
        <v>11</v>
      </c>
    </row>
    <row r="42" spans="1:9" ht="18.75">
      <c r="A42" s="48"/>
      <c r="B42" s="48"/>
      <c r="C42" s="48"/>
      <c r="D42" s="50"/>
      <c r="E42" s="48"/>
      <c r="F42" s="1" t="s">
        <v>15</v>
      </c>
      <c r="G42" s="1" t="s">
        <v>16</v>
      </c>
      <c r="H42" s="1" t="s">
        <v>17</v>
      </c>
      <c r="I42" s="48"/>
    </row>
    <row r="43" spans="1:9" ht="27" customHeight="1">
      <c r="A43" s="10">
        <v>1</v>
      </c>
      <c r="B43" s="11">
        <v>20</v>
      </c>
      <c r="C43" s="12" t="str">
        <f>VLOOKUP(B43,'Kết quả'!$B$6:$E$82,2,0)</f>
        <v>Phạm Viết Hào</v>
      </c>
      <c r="D43" s="12" t="str">
        <f>VLOOKUP(B43,'Kết quả'!$B$6:$E$82,3,0)</f>
        <v>23/08/1998</v>
      </c>
      <c r="E43" s="10" t="str">
        <f>VLOOKUP(B43,'Kết quả'!$B$6:$E$82,4,0)</f>
        <v>B</v>
      </c>
      <c r="F43" s="12"/>
      <c r="G43" s="12"/>
      <c r="H43" s="12"/>
      <c r="I43" s="12"/>
    </row>
    <row r="44" spans="1:9" ht="27" customHeight="1">
      <c r="A44" s="6">
        <v>2</v>
      </c>
      <c r="B44" s="11">
        <v>21</v>
      </c>
      <c r="C44" s="12" t="str">
        <f>VLOOKUP(B44,'Kết quả'!$B$6:$E$82,2,0)</f>
        <v>Nguyễn Thị Hiền</v>
      </c>
      <c r="D44" s="12" t="str">
        <f>VLOOKUP(B44,'Kết quả'!$B$6:$E$82,3,0)</f>
        <v>13/07/1998</v>
      </c>
      <c r="E44" s="10" t="str">
        <f>VLOOKUP(B44,'Kết quả'!$B$6:$E$82,4,0)</f>
        <v>A</v>
      </c>
      <c r="F44" s="7"/>
      <c r="G44" s="7"/>
      <c r="H44" s="7"/>
      <c r="I44" s="7"/>
    </row>
    <row r="45" spans="1:9" ht="27" customHeight="1">
      <c r="A45" s="6">
        <v>3</v>
      </c>
      <c r="B45" s="11">
        <v>22</v>
      </c>
      <c r="C45" s="12" t="str">
        <f>VLOOKUP(B45,'Kết quả'!$B$6:$E$82,2,0)</f>
        <v>Nguyễn Văn Hiệp</v>
      </c>
      <c r="D45" s="12" t="str">
        <f>VLOOKUP(B45,'Kết quả'!$B$6:$E$82,3,0)</f>
        <v>20/12/1998</v>
      </c>
      <c r="E45" s="10" t="str">
        <f>VLOOKUP(B45,'Kết quả'!$B$6:$E$82,4,0)</f>
        <v>A</v>
      </c>
      <c r="F45" s="7"/>
      <c r="G45" s="7"/>
      <c r="H45" s="7"/>
      <c r="I45" s="7"/>
    </row>
    <row r="46" spans="1:9" ht="27" customHeight="1">
      <c r="A46" s="6">
        <v>4</v>
      </c>
      <c r="B46" s="11">
        <v>23</v>
      </c>
      <c r="C46" s="12" t="str">
        <f>VLOOKUP(B46,'Kết quả'!$B$6:$E$82,2,0)</f>
        <v>Trần Khắc Hiếu</v>
      </c>
      <c r="D46" s="12" t="str">
        <f>VLOOKUP(B46,'Kết quả'!$B$6:$E$82,3,0)</f>
        <v>08/08/1998</v>
      </c>
      <c r="E46" s="10" t="str">
        <f>VLOOKUP(B46,'Kết quả'!$B$6:$E$82,4,0)</f>
        <v>B</v>
      </c>
      <c r="F46" s="7"/>
      <c r="G46" s="7"/>
      <c r="H46" s="7"/>
      <c r="I46" s="7"/>
    </row>
    <row r="47" spans="1:9" ht="27" customHeight="1">
      <c r="A47" s="6">
        <v>5</v>
      </c>
      <c r="B47" s="11">
        <v>24</v>
      </c>
      <c r="C47" s="12" t="str">
        <f>VLOOKUP(B47,'Kết quả'!$B$6:$E$82,2,0)</f>
        <v>Tống Thị Khánh Hoà</v>
      </c>
      <c r="D47" s="12" t="str">
        <f>VLOOKUP(B47,'Kết quả'!$B$6:$E$82,3,0)</f>
        <v>15/12/1998</v>
      </c>
      <c r="E47" s="10" t="str">
        <f>VLOOKUP(B47,'Kết quả'!$B$6:$E$82,4,0)</f>
        <v>B</v>
      </c>
      <c r="F47" s="7"/>
      <c r="G47" s="7"/>
      <c r="H47" s="7"/>
      <c r="I47" s="7"/>
    </row>
    <row r="48" spans="1:9" ht="27" customHeight="1">
      <c r="A48" s="6">
        <v>6</v>
      </c>
      <c r="B48" s="11">
        <v>25</v>
      </c>
      <c r="C48" s="12" t="str">
        <f>VLOOKUP(B48,'Kết quả'!$B$6:$E$82,2,0)</f>
        <v>Nguyễn Thị Hoài</v>
      </c>
      <c r="D48" s="12" t="str">
        <f>VLOOKUP(B48,'Kết quả'!$B$6:$E$82,3,0)</f>
        <v>17/05/1998</v>
      </c>
      <c r="E48" s="10" t="str">
        <f>VLOOKUP(B48,'Kết quả'!$B$6:$E$82,4,0)</f>
        <v>B</v>
      </c>
      <c r="F48" s="7"/>
      <c r="G48" s="7"/>
      <c r="H48" s="7"/>
      <c r="I48" s="7"/>
    </row>
    <row r="49" spans="1:9" ht="27" customHeight="1">
      <c r="A49" s="6">
        <v>7</v>
      </c>
      <c r="B49" s="11">
        <v>26</v>
      </c>
      <c r="C49" s="12" t="str">
        <f>VLOOKUP(B49,'Kết quả'!$B$6:$E$82,2,0)</f>
        <v>Hoàng Thị Huệ</v>
      </c>
      <c r="D49" s="12" t="str">
        <f>VLOOKUP(B49,'Kết quả'!$B$6:$E$82,3,0)</f>
        <v>03/06/1998</v>
      </c>
      <c r="E49" s="10" t="str">
        <f>VLOOKUP(B49,'Kết quả'!$B$6:$E$82,4,0)</f>
        <v>B</v>
      </c>
      <c r="F49" s="7"/>
      <c r="G49" s="7"/>
      <c r="H49" s="7"/>
      <c r="I49" s="7"/>
    </row>
    <row r="50" spans="1:9" ht="27" customHeight="1">
      <c r="A50" s="6">
        <v>8</v>
      </c>
      <c r="B50" s="11">
        <v>27</v>
      </c>
      <c r="C50" s="12" t="str">
        <f>VLOOKUP(B50,'Kết quả'!$B$6:$E$82,2,0)</f>
        <v>Nguyễn Văn Hùng</v>
      </c>
      <c r="D50" s="12" t="str">
        <f>VLOOKUP(B50,'Kết quả'!$B$6:$E$82,3,0)</f>
        <v>15/06/1998</v>
      </c>
      <c r="E50" s="10" t="str">
        <f>VLOOKUP(B50,'Kết quả'!$B$6:$E$82,4,0)</f>
        <v>B</v>
      </c>
      <c r="F50" s="7"/>
      <c r="G50" s="7"/>
      <c r="H50" s="7"/>
      <c r="I50" s="7"/>
    </row>
    <row r="51" spans="1:9" ht="27" customHeight="1">
      <c r="A51" s="6">
        <v>9</v>
      </c>
      <c r="B51" s="11">
        <v>28</v>
      </c>
      <c r="C51" s="12" t="str">
        <f>VLOOKUP(B51,'Kết quả'!$B$6:$E$82,2,0)</f>
        <v>Trần Thị Huyền</v>
      </c>
      <c r="D51" s="12" t="str">
        <f>VLOOKUP(B51,'Kết quả'!$B$6:$E$82,3,0)</f>
        <v>01/01/1998</v>
      </c>
      <c r="E51" s="10" t="str">
        <f>VLOOKUP(B51,'Kết quả'!$B$6:$E$82,4,0)</f>
        <v>A</v>
      </c>
      <c r="F51" s="7"/>
      <c r="G51" s="7"/>
      <c r="H51" s="7"/>
      <c r="I51" s="7"/>
    </row>
    <row r="52" spans="1:9" ht="27" customHeight="1">
      <c r="A52" s="6">
        <v>10</v>
      </c>
      <c r="B52" s="11">
        <v>29</v>
      </c>
      <c r="C52" s="12" t="str">
        <f>VLOOKUP(B52,'Kết quả'!$B$6:$E$82,2,0)</f>
        <v>Nguyễn Thị Kiều</v>
      </c>
      <c r="D52" s="12" t="str">
        <f>VLOOKUP(B52,'Kết quả'!$B$6:$E$82,3,0)</f>
        <v>20/10/1998</v>
      </c>
      <c r="E52" s="10" t="str">
        <f>VLOOKUP(B52,'Kết quả'!$B$6:$E$82,4,0)</f>
        <v>B</v>
      </c>
      <c r="F52" s="7"/>
      <c r="G52" s="7"/>
      <c r="H52" s="7"/>
      <c r="I52" s="7"/>
    </row>
    <row r="53" spans="1:9" ht="27" customHeight="1">
      <c r="A53" s="6">
        <v>11</v>
      </c>
      <c r="B53" s="11">
        <v>30</v>
      </c>
      <c r="C53" s="12" t="str">
        <f>VLOOKUP(B53,'Kết quả'!$B$6:$E$82,2,0)</f>
        <v>Nguyễn Xuân Lâm</v>
      </c>
      <c r="D53" s="12" t="str">
        <f>VLOOKUP(B53,'Kết quả'!$B$6:$E$82,3,0)</f>
        <v>28/09/1998</v>
      </c>
      <c r="E53" s="10" t="str">
        <f>VLOOKUP(B53,'Kết quả'!$B$6:$E$82,4,0)</f>
        <v>A</v>
      </c>
      <c r="F53" s="7"/>
      <c r="G53" s="7"/>
      <c r="H53" s="7"/>
      <c r="I53" s="7"/>
    </row>
    <row r="54" spans="1:9" ht="27" customHeight="1">
      <c r="A54" s="6">
        <v>12</v>
      </c>
      <c r="B54" s="11">
        <v>31</v>
      </c>
      <c r="C54" s="12" t="str">
        <f>VLOOKUP(B54,'Kết quả'!$B$6:$E$82,2,0)</f>
        <v>Nguyễn Quyền Linh</v>
      </c>
      <c r="D54" s="12" t="str">
        <f>VLOOKUP(B54,'Kết quả'!$B$6:$E$82,3,0)</f>
        <v>03/04/1998</v>
      </c>
      <c r="E54" s="10" t="str">
        <f>VLOOKUP(B54,'Kết quả'!$B$6:$E$82,4,0)</f>
        <v>A</v>
      </c>
      <c r="F54" s="7"/>
      <c r="G54" s="7"/>
      <c r="H54" s="7"/>
      <c r="I54" s="7"/>
    </row>
    <row r="55" spans="1:9" ht="27" customHeight="1">
      <c r="A55" s="6">
        <v>13</v>
      </c>
      <c r="B55" s="11">
        <v>32</v>
      </c>
      <c r="C55" s="12" t="str">
        <f>VLOOKUP(B55,'Kết quả'!$B$6:$E$82,2,0)</f>
        <v>Nguyễn Thị Linh</v>
      </c>
      <c r="D55" s="12" t="str">
        <f>VLOOKUP(B55,'Kết quả'!$B$6:$E$82,3,0)</f>
        <v>26/05/1998</v>
      </c>
      <c r="E55" s="10" t="str">
        <f>VLOOKUP(B55,'Kết quả'!$B$6:$E$82,4,0)</f>
        <v>A</v>
      </c>
      <c r="F55" s="7"/>
      <c r="G55" s="7"/>
      <c r="H55" s="7"/>
      <c r="I55" s="7"/>
    </row>
    <row r="56" spans="1:9" ht="27" customHeight="1">
      <c r="A56" s="6">
        <v>14</v>
      </c>
      <c r="B56" s="11">
        <v>33</v>
      </c>
      <c r="C56" s="12" t="str">
        <f>VLOOKUP(B56,'Kết quả'!$B$6:$E$82,2,0)</f>
        <v>Vũ Thị Linh</v>
      </c>
      <c r="D56" s="12" t="str">
        <f>VLOOKUP(B56,'Kết quả'!$B$6:$E$82,3,0)</f>
        <v>14/07/1998</v>
      </c>
      <c r="E56" s="10" t="str">
        <f>VLOOKUP(B56,'Kết quả'!$B$6:$E$82,4,0)</f>
        <v>A</v>
      </c>
      <c r="F56" s="7"/>
      <c r="G56" s="7"/>
      <c r="H56" s="7"/>
      <c r="I56" s="7"/>
    </row>
    <row r="57" spans="1:9" ht="27" customHeight="1">
      <c r="A57" s="6">
        <v>15</v>
      </c>
      <c r="B57" s="11">
        <v>34</v>
      </c>
      <c r="C57" s="12" t="str">
        <f>VLOOKUP(B57,'Kết quả'!$B$6:$E$82,2,0)</f>
        <v>Trần Thị Yến Ly</v>
      </c>
      <c r="D57" s="12" t="str">
        <f>VLOOKUP(B57,'Kết quả'!$B$6:$E$82,3,0)</f>
        <v>08/03/1998</v>
      </c>
      <c r="E57" s="10" t="str">
        <f>VLOOKUP(B57,'Kết quả'!$B$6:$E$82,4,0)</f>
        <v>A</v>
      </c>
      <c r="F57" s="7"/>
      <c r="G57" s="7"/>
      <c r="H57" s="7"/>
      <c r="I57" s="7"/>
    </row>
    <row r="58" spans="1:9" ht="27" customHeight="1">
      <c r="A58" s="6">
        <v>16</v>
      </c>
      <c r="B58" s="11">
        <v>35</v>
      </c>
      <c r="C58" s="12" t="str">
        <f>VLOOKUP(B58,'Kết quả'!$B$6:$E$82,2,0)</f>
        <v>Nguyễn Văn Mạnh</v>
      </c>
      <c r="D58" s="12" t="str">
        <f>VLOOKUP(B58,'Kết quả'!$B$6:$E$82,3,0)</f>
        <v>15/06/1998</v>
      </c>
      <c r="E58" s="10" t="str">
        <f>VLOOKUP(B58,'Kết quả'!$B$6:$E$82,4,0)</f>
        <v>B</v>
      </c>
      <c r="F58" s="7"/>
      <c r="G58" s="7"/>
      <c r="H58" s="7"/>
      <c r="I58" s="7"/>
    </row>
    <row r="59" spans="1:9" ht="27" customHeight="1">
      <c r="A59" s="6">
        <v>17</v>
      </c>
      <c r="B59" s="11">
        <v>36</v>
      </c>
      <c r="C59" s="12" t="str">
        <f>VLOOKUP(B59,'Kết quả'!$B$6:$E$82,2,0)</f>
        <v>Nguyễn Thị Mơ</v>
      </c>
      <c r="D59" s="12" t="str">
        <f>VLOOKUP(B59,'Kết quả'!$B$6:$E$82,3,0)</f>
        <v>21/09/1998</v>
      </c>
      <c r="E59" s="10" t="str">
        <f>VLOOKUP(B59,'Kết quả'!$B$6:$E$82,4,0)</f>
        <v>B</v>
      </c>
      <c r="F59" s="7"/>
      <c r="G59" s="7"/>
      <c r="H59" s="7"/>
      <c r="I59" s="7"/>
    </row>
    <row r="60" spans="1:9" ht="27" customHeight="1">
      <c r="A60" s="6">
        <v>18</v>
      </c>
      <c r="B60" s="11">
        <v>37</v>
      </c>
      <c r="C60" s="12" t="str">
        <f>VLOOKUP(B60,'Kết quả'!$B$6:$E$82,2,0)</f>
        <v>Bùi Văn Nam</v>
      </c>
      <c r="D60" s="12" t="str">
        <f>VLOOKUP(B60,'Kết quả'!$B$6:$E$82,3,0)</f>
        <v>23/11/1998</v>
      </c>
      <c r="E60" s="10" t="str">
        <f>VLOOKUP(B60,'Kết quả'!$B$6:$E$82,4,0)</f>
        <v>B</v>
      </c>
      <c r="F60" s="7"/>
      <c r="G60" s="7"/>
      <c r="H60" s="7"/>
      <c r="I60" s="7"/>
    </row>
    <row r="61" spans="1:9" ht="27" customHeight="1">
      <c r="A61" s="6">
        <v>19</v>
      </c>
      <c r="B61" s="11">
        <v>38</v>
      </c>
      <c r="C61" s="12" t="str">
        <f>VLOOKUP(B61,'Kết quả'!$B$6:$E$82,2,0)</f>
        <v>Nguyễn Thị Ngọc Ngà</v>
      </c>
      <c r="D61" s="12" t="str">
        <f>VLOOKUP(B61,'Kết quả'!$B$6:$E$82,3,0)</f>
        <v>22/12/1998</v>
      </c>
      <c r="E61" s="10" t="str">
        <f>VLOOKUP(B61,'Kết quả'!$B$6:$E$82,4,0)</f>
        <v>A</v>
      </c>
      <c r="F61" s="7"/>
      <c r="G61" s="7"/>
      <c r="H61" s="7"/>
      <c r="I61" s="7"/>
    </row>
    <row r="62" spans="1:9" ht="27" customHeight="1">
      <c r="A62" s="8"/>
      <c r="B62" s="3"/>
      <c r="C62" s="9"/>
      <c r="D62" s="9"/>
      <c r="E62" s="8"/>
      <c r="F62" s="9"/>
      <c r="G62" s="9"/>
      <c r="H62" s="9"/>
      <c r="I62" s="9"/>
    </row>
    <row r="64" spans="5:9" ht="19.5">
      <c r="E64" s="46" t="str">
        <f>E28</f>
        <v>Cẩm Phúc, ngày .... tháng .... năm .......</v>
      </c>
      <c r="F64" s="46"/>
      <c r="G64" s="46"/>
      <c r="H64" s="46"/>
      <c r="I64" s="46"/>
    </row>
    <row r="65" spans="5:9" ht="18.75">
      <c r="E65" s="47" t="s">
        <v>23</v>
      </c>
      <c r="F65" s="47"/>
      <c r="G65" s="47"/>
      <c r="H65" s="47"/>
      <c r="I65" s="47"/>
    </row>
    <row r="73" spans="1:9" ht="18.75">
      <c r="A73" s="60" t="s">
        <v>14</v>
      </c>
      <c r="B73" s="60"/>
      <c r="C73" s="60"/>
      <c r="D73" s="51" t="s">
        <v>19</v>
      </c>
      <c r="E73" s="51"/>
      <c r="F73" s="51"/>
      <c r="G73" s="51"/>
      <c r="H73" s="51"/>
      <c r="I73" s="51"/>
    </row>
    <row r="74" spans="1:9" ht="18.75">
      <c r="A74" s="58" t="str">
        <f>A2</f>
        <v>TRƯỜNG THCS CẨM PHÚC</v>
      </c>
      <c r="B74" s="58"/>
      <c r="C74" s="58"/>
      <c r="D74" s="53" t="s">
        <v>25</v>
      </c>
      <c r="E74" s="53"/>
      <c r="F74" s="53"/>
      <c r="G74" s="53"/>
      <c r="H74" s="53"/>
      <c r="I74" s="53"/>
    </row>
    <row r="76" spans="4:9" ht="18.75">
      <c r="D76" s="54" t="s">
        <v>21</v>
      </c>
      <c r="E76" s="54"/>
      <c r="F76" s="5">
        <f>IF(B79="","",MIN(B79:B98))</f>
        <v>39</v>
      </c>
      <c r="G76" s="59" t="s">
        <v>22</v>
      </c>
      <c r="H76" s="59"/>
      <c r="I76" s="5">
        <f>IF(B79="","",MAX(B79:B98))</f>
        <v>57</v>
      </c>
    </row>
    <row r="77" spans="1:9" ht="18.75">
      <c r="A77" s="48" t="s">
        <v>1</v>
      </c>
      <c r="B77" s="48" t="s">
        <v>4</v>
      </c>
      <c r="C77" s="48" t="s">
        <v>2</v>
      </c>
      <c r="D77" s="49" t="s">
        <v>90</v>
      </c>
      <c r="E77" s="48" t="s">
        <v>3</v>
      </c>
      <c r="F77" s="48" t="s">
        <v>18</v>
      </c>
      <c r="G77" s="48"/>
      <c r="H77" s="48"/>
      <c r="I77" s="48" t="s">
        <v>11</v>
      </c>
    </row>
    <row r="78" spans="1:9" ht="18.75">
      <c r="A78" s="48"/>
      <c r="B78" s="48"/>
      <c r="C78" s="48"/>
      <c r="D78" s="50"/>
      <c r="E78" s="48"/>
      <c r="F78" s="1" t="s">
        <v>15</v>
      </c>
      <c r="G78" s="1" t="s">
        <v>16</v>
      </c>
      <c r="H78" s="1" t="s">
        <v>17</v>
      </c>
      <c r="I78" s="48"/>
    </row>
    <row r="79" spans="1:9" ht="27" customHeight="1">
      <c r="A79" s="10">
        <v>1</v>
      </c>
      <c r="B79" s="11">
        <v>39</v>
      </c>
      <c r="C79" s="12" t="str">
        <f>VLOOKUP(B79,'Kết quả'!$B$6:$E$82,2,0)</f>
        <v>Tạ Thị Nhài</v>
      </c>
      <c r="D79" s="12" t="str">
        <f>VLOOKUP(B79,'Kết quả'!$B$6:$E$82,3,0)</f>
        <v>10/09/1998</v>
      </c>
      <c r="E79" s="10" t="str">
        <f>VLOOKUP(B79,'Kết quả'!$B$6:$E$82,4,0)</f>
        <v>B</v>
      </c>
      <c r="F79" s="12"/>
      <c r="G79" s="12"/>
      <c r="H79" s="12"/>
      <c r="I79" s="12"/>
    </row>
    <row r="80" spans="1:9" ht="27" customHeight="1">
      <c r="A80" s="6">
        <v>2</v>
      </c>
      <c r="B80" s="11">
        <v>40</v>
      </c>
      <c r="C80" s="12" t="str">
        <f>VLOOKUP(B80,'Kết quả'!$B$6:$E$82,2,0)</f>
        <v>Đào Thị Nhung</v>
      </c>
      <c r="D80" s="12" t="str">
        <f>VLOOKUP(B80,'Kết quả'!$B$6:$E$82,3,0)</f>
        <v>06/01/1998</v>
      </c>
      <c r="E80" s="10" t="str">
        <f>VLOOKUP(B80,'Kết quả'!$B$6:$E$82,4,0)</f>
        <v>A</v>
      </c>
      <c r="F80" s="7"/>
      <c r="G80" s="7"/>
      <c r="H80" s="7"/>
      <c r="I80" s="7"/>
    </row>
    <row r="81" spans="1:9" ht="27" customHeight="1">
      <c r="A81" s="6">
        <v>3</v>
      </c>
      <c r="B81" s="11">
        <v>41</v>
      </c>
      <c r="C81" s="12" t="str">
        <f>VLOOKUP(B81,'Kết quả'!$B$6:$E$82,2,0)</f>
        <v>Vũ Thị Nhung</v>
      </c>
      <c r="D81" s="12" t="str">
        <f>VLOOKUP(B81,'Kết quả'!$B$6:$E$82,3,0)</f>
        <v>15/08/1998</v>
      </c>
      <c r="E81" s="10" t="str">
        <f>VLOOKUP(B81,'Kết quả'!$B$6:$E$82,4,0)</f>
        <v>B</v>
      </c>
      <c r="F81" s="7"/>
      <c r="G81" s="7"/>
      <c r="H81" s="7"/>
      <c r="I81" s="7"/>
    </row>
    <row r="82" spans="1:9" ht="27" customHeight="1">
      <c r="A82" s="6">
        <v>4</v>
      </c>
      <c r="B82" s="11">
        <v>42</v>
      </c>
      <c r="C82" s="12" t="str">
        <f>VLOOKUP(B82,'Kết quả'!$B$6:$E$82,2,0)</f>
        <v>Phạm Thị Ninh</v>
      </c>
      <c r="D82" s="12" t="str">
        <f>VLOOKUP(B82,'Kết quả'!$B$6:$E$82,3,0)</f>
        <v>19/05/1998</v>
      </c>
      <c r="E82" s="10" t="str">
        <f>VLOOKUP(B82,'Kết quả'!$B$6:$E$82,4,0)</f>
        <v>A</v>
      </c>
      <c r="F82" s="7"/>
      <c r="G82" s="7"/>
      <c r="H82" s="7"/>
      <c r="I82" s="7"/>
    </row>
    <row r="83" spans="1:9" ht="27" customHeight="1">
      <c r="A83" s="6">
        <v>5</v>
      </c>
      <c r="B83" s="11">
        <v>43</v>
      </c>
      <c r="C83" s="12" t="str">
        <f>VLOOKUP(B83,'Kết quả'!$B$6:$E$82,2,0)</f>
        <v>Nguyễn Văn Phong</v>
      </c>
      <c r="D83" s="12" t="str">
        <f>VLOOKUP(B83,'Kết quả'!$B$6:$E$82,3,0)</f>
        <v>06/02/1998</v>
      </c>
      <c r="E83" s="10" t="str">
        <f>VLOOKUP(B83,'Kết quả'!$B$6:$E$82,4,0)</f>
        <v>B</v>
      </c>
      <c r="F83" s="7"/>
      <c r="G83" s="7"/>
      <c r="H83" s="7"/>
      <c r="I83" s="7"/>
    </row>
    <row r="84" spans="1:9" ht="27" customHeight="1">
      <c r="A84" s="6">
        <v>6</v>
      </c>
      <c r="B84" s="11">
        <v>44</v>
      </c>
      <c r="C84" s="12" t="str">
        <f>VLOOKUP(B84,'Kết quả'!$B$6:$E$82,2,0)</f>
        <v>Nguyễn Thị Phượng</v>
      </c>
      <c r="D84" s="12" t="str">
        <f>VLOOKUP(B84,'Kết quả'!$B$6:$E$82,3,0)</f>
        <v>14/12/1998</v>
      </c>
      <c r="E84" s="10" t="str">
        <f>VLOOKUP(B84,'Kết quả'!$B$6:$E$82,4,0)</f>
        <v>B</v>
      </c>
      <c r="F84" s="7"/>
      <c r="G84" s="7"/>
      <c r="H84" s="7"/>
      <c r="I84" s="7"/>
    </row>
    <row r="85" spans="1:9" ht="27" customHeight="1">
      <c r="A85" s="6">
        <v>7</v>
      </c>
      <c r="B85" s="11">
        <v>45</v>
      </c>
      <c r="C85" s="12" t="str">
        <f>VLOOKUP(B85,'Kết quả'!$B$6:$E$82,2,0)</f>
        <v>Tống Thị Quyên</v>
      </c>
      <c r="D85" s="12" t="str">
        <f>VLOOKUP(B85,'Kết quả'!$B$6:$E$82,3,0)</f>
        <v>12/09/1998</v>
      </c>
      <c r="E85" s="10" t="str">
        <f>VLOOKUP(B85,'Kết quả'!$B$6:$E$82,4,0)</f>
        <v>A</v>
      </c>
      <c r="F85" s="7"/>
      <c r="G85" s="7"/>
      <c r="H85" s="7"/>
      <c r="I85" s="7"/>
    </row>
    <row r="86" spans="1:9" ht="27" customHeight="1">
      <c r="A86" s="6">
        <v>8</v>
      </c>
      <c r="B86" s="11">
        <v>46</v>
      </c>
      <c r="C86" s="12" t="str">
        <f>VLOOKUP(B86,'Kết quả'!$B$6:$E$82,2,0)</f>
        <v>Trần Thị Quyên</v>
      </c>
      <c r="D86" s="12" t="str">
        <f>VLOOKUP(B86,'Kết quả'!$B$6:$E$82,3,0)</f>
        <v>14/07/1998</v>
      </c>
      <c r="E86" s="10" t="str">
        <f>VLOOKUP(B86,'Kết quả'!$B$6:$E$82,4,0)</f>
        <v>A</v>
      </c>
      <c r="F86" s="7"/>
      <c r="G86" s="7"/>
      <c r="H86" s="7"/>
      <c r="I86" s="7"/>
    </row>
    <row r="87" spans="1:9" ht="27" customHeight="1">
      <c r="A87" s="6">
        <v>9</v>
      </c>
      <c r="B87" s="11">
        <v>47</v>
      </c>
      <c r="C87" s="12" t="str">
        <f>VLOOKUP(B87,'Kết quả'!$B$6:$E$82,2,0)</f>
        <v>Nguyễn Thị Quỳnh</v>
      </c>
      <c r="D87" s="12" t="str">
        <f>VLOOKUP(B87,'Kết quả'!$B$6:$E$82,3,0)</f>
        <v>11/02/1998</v>
      </c>
      <c r="E87" s="10" t="str">
        <f>VLOOKUP(B87,'Kết quả'!$B$6:$E$82,4,0)</f>
        <v>A</v>
      </c>
      <c r="F87" s="7"/>
      <c r="G87" s="7"/>
      <c r="H87" s="7"/>
      <c r="I87" s="7"/>
    </row>
    <row r="88" spans="1:9" ht="27" customHeight="1">
      <c r="A88" s="6">
        <v>10</v>
      </c>
      <c r="B88" s="11">
        <v>48</v>
      </c>
      <c r="C88" s="12" t="str">
        <f>VLOOKUP(B88,'Kết quả'!$B$6:$E$82,2,0)</f>
        <v>Nguyễn Thị Thạo</v>
      </c>
      <c r="D88" s="12" t="str">
        <f>VLOOKUP(B88,'Kết quả'!$B$6:$E$82,3,0)</f>
        <v>19/10/1998</v>
      </c>
      <c r="E88" s="10" t="str">
        <f>VLOOKUP(B88,'Kết quả'!$B$6:$E$82,4,0)</f>
        <v>B</v>
      </c>
      <c r="F88" s="7"/>
      <c r="G88" s="7"/>
      <c r="H88" s="7"/>
      <c r="I88" s="7"/>
    </row>
    <row r="89" spans="1:9" ht="27" customHeight="1">
      <c r="A89" s="6">
        <v>11</v>
      </c>
      <c r="B89" s="11">
        <v>49</v>
      </c>
      <c r="C89" s="12" t="str">
        <f>VLOOKUP(B89,'Kết quả'!$B$6:$E$82,2,0)</f>
        <v>Nguyễn Thị Thơm</v>
      </c>
      <c r="D89" s="12" t="str">
        <f>VLOOKUP(B89,'Kết quả'!$B$6:$E$82,3,0)</f>
        <v>28/08/1998</v>
      </c>
      <c r="E89" s="10" t="str">
        <f>VLOOKUP(B89,'Kết quả'!$B$6:$E$82,4,0)</f>
        <v>A</v>
      </c>
      <c r="F89" s="7"/>
      <c r="G89" s="7"/>
      <c r="H89" s="7"/>
      <c r="I89" s="7"/>
    </row>
    <row r="90" spans="1:9" ht="27" customHeight="1">
      <c r="A90" s="6">
        <v>12</v>
      </c>
      <c r="B90" s="11">
        <v>50</v>
      </c>
      <c r="C90" s="12" t="str">
        <f>VLOOKUP(B90,'Kết quả'!$B$6:$E$82,2,0)</f>
        <v>Lương Thị Thuý</v>
      </c>
      <c r="D90" s="12" t="str">
        <f>VLOOKUP(B90,'Kết quả'!$B$6:$E$82,3,0)</f>
        <v>26/04/1998</v>
      </c>
      <c r="E90" s="10" t="str">
        <f>VLOOKUP(B90,'Kết quả'!$B$6:$E$82,4,0)</f>
        <v>A</v>
      </c>
      <c r="F90" s="7"/>
      <c r="G90" s="7"/>
      <c r="H90" s="7"/>
      <c r="I90" s="7"/>
    </row>
    <row r="91" spans="1:9" ht="27" customHeight="1">
      <c r="A91" s="6">
        <v>13</v>
      </c>
      <c r="B91" s="11">
        <v>51</v>
      </c>
      <c r="C91" s="12" t="str">
        <f>VLOOKUP(B91,'Kết quả'!$B$6:$E$82,2,0)</f>
        <v>Nguyễn Văn Tiến</v>
      </c>
      <c r="D91" s="12">
        <f>VLOOKUP(B91,'Kết quả'!$B$6:$E$82,3,0)</f>
        <v>0</v>
      </c>
      <c r="E91" s="10" t="str">
        <f>VLOOKUP(B91,'Kết quả'!$B$6:$E$82,4,0)</f>
        <v>A</v>
      </c>
      <c r="F91" s="7"/>
      <c r="G91" s="7"/>
      <c r="H91" s="7"/>
      <c r="I91" s="7" t="s">
        <v>143</v>
      </c>
    </row>
    <row r="92" spans="1:9" ht="27" customHeight="1">
      <c r="A92" s="6">
        <v>14</v>
      </c>
      <c r="B92" s="11">
        <v>52</v>
      </c>
      <c r="C92" s="12" t="str">
        <f>VLOOKUP(B92,'Kết quả'!$B$6:$E$82,2,0)</f>
        <v>Đào Thị Trang</v>
      </c>
      <c r="D92" s="12" t="str">
        <f>VLOOKUP(B92,'Kết quả'!$B$6:$E$82,3,0)</f>
        <v>18/02/1998</v>
      </c>
      <c r="E92" s="10" t="str">
        <f>VLOOKUP(B92,'Kết quả'!$B$6:$E$82,4,0)</f>
        <v>A</v>
      </c>
      <c r="F92" s="7"/>
      <c r="G92" s="7"/>
      <c r="H92" s="7"/>
      <c r="I92" s="7"/>
    </row>
    <row r="93" spans="1:9" ht="27" customHeight="1">
      <c r="A93" s="6">
        <v>15</v>
      </c>
      <c r="B93" s="11">
        <v>53</v>
      </c>
      <c r="C93" s="12" t="str">
        <f>VLOOKUP(B93,'Kết quả'!$B$6:$E$82,2,0)</f>
        <v>Lương Thị Trang</v>
      </c>
      <c r="D93" s="12" t="str">
        <f>VLOOKUP(B93,'Kết quả'!$B$6:$E$82,3,0)</f>
        <v>06/10/1998</v>
      </c>
      <c r="E93" s="10" t="str">
        <f>VLOOKUP(B93,'Kết quả'!$B$6:$E$82,4,0)</f>
        <v>B</v>
      </c>
      <c r="F93" s="7"/>
      <c r="G93" s="7"/>
      <c r="H93" s="7"/>
      <c r="I93" s="7"/>
    </row>
    <row r="94" spans="1:9" ht="27" customHeight="1">
      <c r="A94" s="6">
        <v>16</v>
      </c>
      <c r="B94" s="11">
        <v>54</v>
      </c>
      <c r="C94" s="12" t="str">
        <f>VLOOKUP(B94,'Kết quả'!$B$6:$E$82,2,0)</f>
        <v>Phan Văn Tùng</v>
      </c>
      <c r="D94" s="12" t="str">
        <f>VLOOKUP(B94,'Kết quả'!$B$6:$E$82,3,0)</f>
        <v>02/02/1998</v>
      </c>
      <c r="E94" s="10" t="str">
        <f>VLOOKUP(B94,'Kết quả'!$B$6:$E$82,4,0)</f>
        <v>B</v>
      </c>
      <c r="F94" s="7"/>
      <c r="G94" s="7"/>
      <c r="H94" s="7"/>
      <c r="I94" s="7"/>
    </row>
    <row r="95" spans="1:9" ht="27" customHeight="1">
      <c r="A95" s="6">
        <v>17</v>
      </c>
      <c r="B95" s="11">
        <v>55</v>
      </c>
      <c r="C95" s="12" t="str">
        <f>VLOOKUP(B95,'Kết quả'!$B$6:$E$82,2,0)</f>
        <v>Nguyễn Thị Tuyên</v>
      </c>
      <c r="D95" s="12" t="str">
        <f>VLOOKUP(B95,'Kết quả'!$B$6:$E$82,3,0)</f>
        <v>17/07/1998</v>
      </c>
      <c r="E95" s="10" t="str">
        <f>VLOOKUP(B95,'Kết quả'!$B$6:$E$82,4,0)</f>
        <v>A</v>
      </c>
      <c r="F95" s="7"/>
      <c r="G95" s="7"/>
      <c r="H95" s="7"/>
      <c r="I95" s="7"/>
    </row>
    <row r="96" spans="1:9" ht="27" customHeight="1">
      <c r="A96" s="6">
        <v>18</v>
      </c>
      <c r="B96" s="11">
        <v>56</v>
      </c>
      <c r="C96" s="12" t="str">
        <f>VLOOKUP(B96,'Kết quả'!$B$6:$E$82,2,0)</f>
        <v>Trần Minh Vương</v>
      </c>
      <c r="D96" s="12" t="str">
        <f>VLOOKUP(B96,'Kết quả'!$B$6:$E$82,3,0)</f>
        <v>11/01/1998</v>
      </c>
      <c r="E96" s="10" t="str">
        <f>VLOOKUP(B96,'Kết quả'!$B$6:$E$82,4,0)</f>
        <v>A</v>
      </c>
      <c r="F96" s="7"/>
      <c r="G96" s="7"/>
      <c r="H96" s="7"/>
      <c r="I96" s="7"/>
    </row>
    <row r="97" spans="1:9" ht="27" customHeight="1">
      <c r="A97" s="6">
        <v>19</v>
      </c>
      <c r="B97" s="11">
        <v>57</v>
      </c>
      <c r="C97" s="12" t="str">
        <f>VLOOKUP(B97,'Kết quả'!$B$6:$E$82,2,0)</f>
        <v>Nguyễn Thị Yến</v>
      </c>
      <c r="D97" s="12" t="str">
        <f>VLOOKUP(B97,'Kết quả'!$B$6:$E$82,3,0)</f>
        <v>06/02/1998</v>
      </c>
      <c r="E97" s="10" t="str">
        <f>VLOOKUP(B97,'Kết quả'!$B$6:$E$82,4,0)</f>
        <v>A</v>
      </c>
      <c r="F97" s="7"/>
      <c r="G97" s="7"/>
      <c r="H97" s="7"/>
      <c r="I97" s="7"/>
    </row>
    <row r="98" spans="1:9" ht="27" customHeight="1">
      <c r="A98" s="8"/>
      <c r="B98" s="3"/>
      <c r="C98" s="9"/>
      <c r="D98" s="9"/>
      <c r="E98" s="8"/>
      <c r="F98" s="9"/>
      <c r="G98" s="9"/>
      <c r="H98" s="9"/>
      <c r="I98" s="9"/>
    </row>
    <row r="100" spans="5:9" ht="19.5">
      <c r="E100" s="46" t="str">
        <f>E28</f>
        <v>Cẩm Phúc, ngày .... tháng .... năm .......</v>
      </c>
      <c r="F100" s="46"/>
      <c r="G100" s="46"/>
      <c r="H100" s="46"/>
      <c r="I100" s="46"/>
    </row>
    <row r="101" spans="5:9" ht="18.75">
      <c r="E101" s="47" t="s">
        <v>23</v>
      </c>
      <c r="F101" s="47"/>
      <c r="G101" s="47"/>
      <c r="H101" s="47"/>
      <c r="I101" s="47"/>
    </row>
    <row r="109" spans="1:9" s="25" customFormat="1" ht="18.75">
      <c r="A109" s="58"/>
      <c r="B109" s="58"/>
      <c r="C109" s="58"/>
      <c r="D109" s="13"/>
      <c r="E109" s="52"/>
      <c r="F109" s="52"/>
      <c r="G109" s="52"/>
      <c r="H109" s="52"/>
      <c r="I109" s="52"/>
    </row>
    <row r="110" spans="1:9" s="25" customFormat="1" ht="18.75">
      <c r="A110" s="58"/>
      <c r="B110" s="58"/>
      <c r="C110" s="58"/>
      <c r="D110" s="13"/>
      <c r="E110" s="52"/>
      <c r="F110" s="52"/>
      <c r="G110" s="52"/>
      <c r="H110" s="52"/>
      <c r="I110" s="52"/>
    </row>
    <row r="111" spans="1:9" s="25" customFormat="1" ht="18.75">
      <c r="A111" s="29"/>
      <c r="E111" s="53"/>
      <c r="F111" s="53"/>
      <c r="G111" s="53"/>
      <c r="H111" s="53"/>
      <c r="I111" s="53"/>
    </row>
    <row r="112" spans="1:9" s="25" customFormat="1" ht="18.75">
      <c r="A112" s="29"/>
      <c r="E112" s="30"/>
      <c r="F112" s="31"/>
      <c r="G112" s="56"/>
      <c r="H112" s="56"/>
      <c r="I112" s="31"/>
    </row>
    <row r="113" spans="1:9" s="25" customFormat="1" ht="18.75">
      <c r="A113" s="57"/>
      <c r="B113" s="57"/>
      <c r="C113" s="57"/>
      <c r="D113" s="32"/>
      <c r="E113" s="57"/>
      <c r="F113" s="57"/>
      <c r="G113" s="57"/>
      <c r="H113" s="57"/>
      <c r="I113" s="57"/>
    </row>
    <row r="114" spans="1:9" s="25" customFormat="1" ht="18.75">
      <c r="A114" s="57"/>
      <c r="B114" s="57"/>
      <c r="C114" s="57"/>
      <c r="D114" s="32"/>
      <c r="E114" s="57"/>
      <c r="F114" s="32"/>
      <c r="G114" s="32"/>
      <c r="H114" s="32"/>
      <c r="I114" s="57"/>
    </row>
    <row r="115" spans="1:5" s="25" customFormat="1" ht="27" customHeight="1">
      <c r="A115" s="29"/>
      <c r="B115" s="20"/>
      <c r="E115" s="29"/>
    </row>
    <row r="116" spans="1:5" s="25" customFormat="1" ht="27" customHeight="1">
      <c r="A116" s="29"/>
      <c r="B116" s="20"/>
      <c r="E116" s="29"/>
    </row>
    <row r="117" spans="1:5" s="25" customFormat="1" ht="27" customHeight="1">
      <c r="A117" s="29"/>
      <c r="B117" s="20"/>
      <c r="E117" s="29"/>
    </row>
    <row r="118" spans="1:5" s="25" customFormat="1" ht="27" customHeight="1">
      <c r="A118" s="29"/>
      <c r="B118" s="20"/>
      <c r="E118" s="29"/>
    </row>
    <row r="119" spans="1:5" s="25" customFormat="1" ht="27" customHeight="1">
      <c r="A119" s="29"/>
      <c r="B119" s="20"/>
      <c r="E119" s="29"/>
    </row>
    <row r="120" spans="1:5" s="25" customFormat="1" ht="27" customHeight="1">
      <c r="A120" s="29"/>
      <c r="B120" s="20"/>
      <c r="E120" s="29"/>
    </row>
    <row r="121" spans="1:5" s="25" customFormat="1" ht="27" customHeight="1">
      <c r="A121" s="29"/>
      <c r="B121" s="20"/>
      <c r="E121" s="29"/>
    </row>
    <row r="122" spans="1:5" s="25" customFormat="1" ht="27" customHeight="1">
      <c r="A122" s="29"/>
      <c r="B122" s="20"/>
      <c r="E122" s="29"/>
    </row>
    <row r="123" spans="1:5" s="25" customFormat="1" ht="27" customHeight="1">
      <c r="A123" s="29"/>
      <c r="B123" s="20"/>
      <c r="E123" s="29"/>
    </row>
    <row r="124" spans="1:5" s="25" customFormat="1" ht="27" customHeight="1">
      <c r="A124" s="29"/>
      <c r="B124" s="20"/>
      <c r="E124" s="29"/>
    </row>
    <row r="125" spans="1:5" s="25" customFormat="1" ht="27" customHeight="1">
      <c r="A125" s="29"/>
      <c r="B125" s="20"/>
      <c r="E125" s="29"/>
    </row>
    <row r="126" spans="1:5" s="25" customFormat="1" ht="27" customHeight="1">
      <c r="A126" s="29"/>
      <c r="B126" s="20"/>
      <c r="E126" s="29"/>
    </row>
    <row r="127" spans="1:5" s="25" customFormat="1" ht="27" customHeight="1">
      <c r="A127" s="29"/>
      <c r="B127" s="20"/>
      <c r="E127" s="29"/>
    </row>
    <row r="128" spans="1:5" s="25" customFormat="1" ht="27" customHeight="1">
      <c r="A128" s="29"/>
      <c r="B128" s="20"/>
      <c r="E128" s="29"/>
    </row>
    <row r="129" spans="1:5" s="25" customFormat="1" ht="27" customHeight="1">
      <c r="A129" s="29"/>
      <c r="B129" s="20"/>
      <c r="E129" s="29"/>
    </row>
    <row r="130" spans="1:5" s="25" customFormat="1" ht="27" customHeight="1">
      <c r="A130" s="29"/>
      <c r="B130" s="20"/>
      <c r="E130" s="29"/>
    </row>
    <row r="131" spans="1:5" s="25" customFormat="1" ht="27" customHeight="1">
      <c r="A131" s="29"/>
      <c r="B131" s="20"/>
      <c r="E131" s="29"/>
    </row>
    <row r="132" spans="1:5" s="25" customFormat="1" ht="27" customHeight="1">
      <c r="A132" s="29"/>
      <c r="B132" s="20"/>
      <c r="E132" s="29"/>
    </row>
    <row r="133" spans="1:5" s="25" customFormat="1" ht="27" customHeight="1">
      <c r="A133" s="29"/>
      <c r="B133" s="20"/>
      <c r="E133" s="29"/>
    </row>
    <row r="134" spans="1:5" s="25" customFormat="1" ht="27" customHeight="1">
      <c r="A134" s="29"/>
      <c r="B134" s="20"/>
      <c r="E134" s="29"/>
    </row>
    <row r="135" spans="1:5" s="25" customFormat="1" ht="18.75">
      <c r="A135" s="29"/>
      <c r="E135" s="29"/>
    </row>
    <row r="136" spans="1:9" s="25" customFormat="1" ht="19.5">
      <c r="A136" s="29"/>
      <c r="E136" s="55"/>
      <c r="F136" s="55"/>
      <c r="G136" s="55"/>
      <c r="H136" s="55"/>
      <c r="I136" s="55"/>
    </row>
    <row r="137" spans="1:9" s="25" customFormat="1" ht="18.75">
      <c r="A137" s="29"/>
      <c r="E137" s="53"/>
      <c r="F137" s="53"/>
      <c r="G137" s="53"/>
      <c r="H137" s="53"/>
      <c r="I137" s="53"/>
    </row>
  </sheetData>
  <sheetProtection password="CE28" sheet="1"/>
  <mergeCells count="59">
    <mergeCell ref="G4:H4"/>
    <mergeCell ref="A1:C1"/>
    <mergeCell ref="A2:C2"/>
    <mergeCell ref="C5:C6"/>
    <mergeCell ref="B5:B6"/>
    <mergeCell ref="A5:A6"/>
    <mergeCell ref="E5:E6"/>
    <mergeCell ref="I41:I42"/>
    <mergeCell ref="E28:I28"/>
    <mergeCell ref="E29:I29"/>
    <mergeCell ref="A37:C37"/>
    <mergeCell ref="I5:I6"/>
    <mergeCell ref="F5:H5"/>
    <mergeCell ref="D5:D6"/>
    <mergeCell ref="G40:H40"/>
    <mergeCell ref="A41:A42"/>
    <mergeCell ref="B41:B42"/>
    <mergeCell ref="C41:C42"/>
    <mergeCell ref="E41:E42"/>
    <mergeCell ref="F41:H41"/>
    <mergeCell ref="I77:I78"/>
    <mergeCell ref="E64:I64"/>
    <mergeCell ref="E65:I65"/>
    <mergeCell ref="A73:C73"/>
    <mergeCell ref="A74:C74"/>
    <mergeCell ref="D1:I1"/>
    <mergeCell ref="D2:I2"/>
    <mergeCell ref="D4:E4"/>
    <mergeCell ref="A38:C38"/>
    <mergeCell ref="G76:H76"/>
    <mergeCell ref="A77:A78"/>
    <mergeCell ref="B77:B78"/>
    <mergeCell ref="C77:C78"/>
    <mergeCell ref="E77:E78"/>
    <mergeCell ref="F77:H77"/>
    <mergeCell ref="E100:I100"/>
    <mergeCell ref="E101:I101"/>
    <mergeCell ref="A109:C109"/>
    <mergeCell ref="E109:I109"/>
    <mergeCell ref="A110:C110"/>
    <mergeCell ref="E110:I110"/>
    <mergeCell ref="E136:I136"/>
    <mergeCell ref="E137:I137"/>
    <mergeCell ref="E111:I111"/>
    <mergeCell ref="G112:H112"/>
    <mergeCell ref="A113:A114"/>
    <mergeCell ref="B113:B114"/>
    <mergeCell ref="C113:C114"/>
    <mergeCell ref="E113:E114"/>
    <mergeCell ref="F113:H113"/>
    <mergeCell ref="I113:I114"/>
    <mergeCell ref="D41:D42"/>
    <mergeCell ref="D77:D78"/>
    <mergeCell ref="D37:I37"/>
    <mergeCell ref="D38:I38"/>
    <mergeCell ref="D73:I73"/>
    <mergeCell ref="D74:I74"/>
    <mergeCell ref="D76:E76"/>
    <mergeCell ref="D40:E40"/>
  </mergeCells>
  <printOptions/>
  <pageMargins left="0.19" right="0.18" top="0.46" bottom="0.34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37">
      <selection activeCell="M54" sqref="M54"/>
    </sheetView>
  </sheetViews>
  <sheetFormatPr defaultColWidth="8.88671875" defaultRowHeight="18.75"/>
  <cols>
    <col min="1" max="1" width="3.88671875" style="33" customWidth="1"/>
    <col min="2" max="2" width="3.6640625" style="0" customWidth="1"/>
    <col min="3" max="3" width="17.3359375" style="0" customWidth="1"/>
    <col min="4" max="4" width="9.3359375" style="0" customWidth="1"/>
    <col min="5" max="6" width="4.4453125" style="45" customWidth="1"/>
    <col min="7" max="7" width="4.4453125" style="0" customWidth="1"/>
    <col min="8" max="8" width="4.4453125" style="45" customWidth="1"/>
    <col min="9" max="9" width="6.21484375" style="0" customWidth="1"/>
    <col min="10" max="10" width="6.77734375" style="0" customWidth="1"/>
    <col min="11" max="11" width="11.3359375" style="0" customWidth="1"/>
  </cols>
  <sheetData>
    <row r="1" spans="1:11" ht="18.75">
      <c r="A1" s="60" t="s">
        <v>14</v>
      </c>
      <c r="B1" s="60"/>
      <c r="C1" s="60"/>
      <c r="D1" s="51" t="s">
        <v>144</v>
      </c>
      <c r="E1" s="51"/>
      <c r="F1" s="51"/>
      <c r="G1" s="51"/>
      <c r="H1" s="51"/>
      <c r="I1" s="51"/>
      <c r="J1" s="51"/>
      <c r="K1" s="51"/>
    </row>
    <row r="2" spans="1:11" ht="18.75">
      <c r="A2" s="58" t="s">
        <v>91</v>
      </c>
      <c r="B2" s="58"/>
      <c r="C2" s="58"/>
      <c r="D2" s="51" t="s">
        <v>13</v>
      </c>
      <c r="E2" s="51"/>
      <c r="F2" s="51"/>
      <c r="G2" s="51"/>
      <c r="H2" s="51"/>
      <c r="I2" s="51"/>
      <c r="J2" s="51"/>
      <c r="K2" s="51"/>
    </row>
    <row r="3" spans="1:11" s="35" customFormat="1" ht="15.75">
      <c r="A3" s="34"/>
      <c r="D3" s="62" t="s">
        <v>146</v>
      </c>
      <c r="E3" s="62"/>
      <c r="F3" s="62"/>
      <c r="G3" s="62"/>
      <c r="H3" s="62"/>
      <c r="I3" s="62"/>
      <c r="J3" s="62"/>
      <c r="K3" s="62"/>
    </row>
    <row r="4" spans="1:11" s="35" customFormat="1" ht="15.75">
      <c r="A4" s="63" t="s">
        <v>1</v>
      </c>
      <c r="B4" s="63" t="s">
        <v>4</v>
      </c>
      <c r="C4" s="63" t="s">
        <v>2</v>
      </c>
      <c r="D4" s="63" t="s">
        <v>90</v>
      </c>
      <c r="E4" s="63" t="s">
        <v>18</v>
      </c>
      <c r="F4" s="63"/>
      <c r="G4" s="63"/>
      <c r="H4" s="64" t="s">
        <v>9</v>
      </c>
      <c r="I4" s="63" t="s">
        <v>10</v>
      </c>
      <c r="J4" s="63"/>
      <c r="K4" s="63" t="s">
        <v>11</v>
      </c>
    </row>
    <row r="5" spans="1:11" s="35" customFormat="1" ht="18.75" customHeight="1">
      <c r="A5" s="63"/>
      <c r="B5" s="63"/>
      <c r="C5" s="63"/>
      <c r="D5" s="63"/>
      <c r="E5" s="42" t="s">
        <v>15</v>
      </c>
      <c r="F5" s="42" t="s">
        <v>16</v>
      </c>
      <c r="G5" s="36" t="s">
        <v>17</v>
      </c>
      <c r="H5" s="64"/>
      <c r="I5" s="36" t="s">
        <v>145</v>
      </c>
      <c r="J5" s="37" t="s">
        <v>3</v>
      </c>
      <c r="K5" s="63"/>
    </row>
    <row r="6" spans="1:11" s="35" customFormat="1" ht="18.75" customHeight="1">
      <c r="A6" s="40">
        <v>1</v>
      </c>
      <c r="B6" s="38">
        <v>1</v>
      </c>
      <c r="C6" s="41" t="str">
        <f>VLOOKUP($B6,'Kết quả'!$B$6:$E$82,2,0)</f>
        <v>Nguyễn Thị Anh</v>
      </c>
      <c r="D6" s="41" t="str">
        <f>VLOOKUP($B6,'Kết quả'!$B$6:$E$82,3,0)</f>
        <v>12/11/1998</v>
      </c>
      <c r="E6" s="43">
        <f>VLOOKUP($B6,'Kết quả'!$B$6:$K$62,5,0)</f>
        <v>0</v>
      </c>
      <c r="F6" s="43">
        <f>VLOOKUP($B6,'Kết quả'!$B$6:$K$62,6,0)</f>
        <v>0</v>
      </c>
      <c r="G6" s="41">
        <f>VLOOKUP($B6,'Kết quả'!$B$6:$K$62,7,0)</f>
        <v>0</v>
      </c>
      <c r="H6" s="43">
        <f>VLOOKUP($B6,'Kết quả'!$B$6:$K$62,8,0)</f>
      </c>
      <c r="I6" s="41">
        <f>VLOOKUP($B6,'Kết quả'!$B$6:$K$62,9,0)</f>
      </c>
      <c r="J6" s="41">
        <f>IF(H6="","",RANK(H6,$H$6:$H$40,0))</f>
      </c>
      <c r="K6" s="41">
        <f>VLOOKUP($B6,'Kết quả'!$B$6:$K$62,10,0)</f>
      </c>
    </row>
    <row r="7" spans="1:11" s="35" customFormat="1" ht="18.75" customHeight="1">
      <c r="A7" s="40">
        <v>2</v>
      </c>
      <c r="B7" s="38">
        <v>2</v>
      </c>
      <c r="C7" s="41" t="str">
        <f>VLOOKUP($B7,'Kết quả'!$B$6:$E$82,2,0)</f>
        <v>Trần Thị Anh</v>
      </c>
      <c r="D7" s="41" t="str">
        <f>VLOOKUP($B7,'Kết quả'!$B$6:$E$82,3,0)</f>
        <v>01/04/1998</v>
      </c>
      <c r="E7" s="43">
        <f>VLOOKUP($B7,'Kết quả'!$B$6:$K$62,5,0)</f>
        <v>0</v>
      </c>
      <c r="F7" s="43">
        <f>VLOOKUP($B7,'Kết quả'!$B$6:$K$62,6,0)</f>
        <v>0</v>
      </c>
      <c r="G7" s="41">
        <f>VLOOKUP($B7,'Kết quả'!$B$6:$K$62,7,0)</f>
        <v>0</v>
      </c>
      <c r="H7" s="43">
        <f>VLOOKUP($B7,'Kết quả'!$B$6:$K$62,8,0)</f>
      </c>
      <c r="I7" s="41">
        <f>VLOOKUP($B7,'Kết quả'!$B$6:$K$62,9,0)</f>
      </c>
      <c r="J7" s="41">
        <f aca="true" t="shared" si="0" ref="J7:J40">IF(H7="","",RANK(H7,$H$6:$H$40,0))</f>
      </c>
      <c r="K7" s="41">
        <f>VLOOKUP($B7,'Kết quả'!$B$6:$K$62,10,0)</f>
      </c>
    </row>
    <row r="8" spans="1:11" s="35" customFormat="1" ht="18.75" customHeight="1">
      <c r="A8" s="40">
        <v>3</v>
      </c>
      <c r="B8" s="38">
        <v>4</v>
      </c>
      <c r="C8" s="41" t="str">
        <f>VLOOKUP($B8,'Kết quả'!$B$6:$E$82,2,0)</f>
        <v>Lê Thị Vân Anh</v>
      </c>
      <c r="D8" s="41" t="str">
        <f>VLOOKUP($B8,'Kết quả'!$B$6:$E$82,3,0)</f>
        <v>11/01/1998</v>
      </c>
      <c r="E8" s="43">
        <f>VLOOKUP($B8,'Kết quả'!$B$6:$K$62,5,0)</f>
        <v>0</v>
      </c>
      <c r="F8" s="43">
        <f>VLOOKUP($B8,'Kết quả'!$B$6:$K$62,6,0)</f>
        <v>0</v>
      </c>
      <c r="G8" s="41">
        <f>VLOOKUP($B8,'Kết quả'!$B$6:$K$62,7,0)</f>
        <v>0</v>
      </c>
      <c r="H8" s="43">
        <f>VLOOKUP($B8,'Kết quả'!$B$6:$K$62,8,0)</f>
      </c>
      <c r="I8" s="41">
        <f>VLOOKUP($B8,'Kết quả'!$B$6:$K$62,9,0)</f>
      </c>
      <c r="J8" s="41">
        <f t="shared" si="0"/>
      </c>
      <c r="K8" s="41">
        <f>VLOOKUP($B8,'Kết quả'!$B$6:$K$62,10,0)</f>
      </c>
    </row>
    <row r="9" spans="1:11" s="35" customFormat="1" ht="18.75" customHeight="1">
      <c r="A9" s="40">
        <v>4</v>
      </c>
      <c r="B9" s="38">
        <v>5</v>
      </c>
      <c r="C9" s="41" t="str">
        <f>VLOOKUP($B9,'Kết quả'!$B$6:$E$82,2,0)</f>
        <v>Nguyễn Thị Vân Anh</v>
      </c>
      <c r="D9" s="41" t="str">
        <f>VLOOKUP($B9,'Kết quả'!$B$6:$E$82,3,0)</f>
        <v>08/08/1998</v>
      </c>
      <c r="E9" s="43">
        <f>VLOOKUP($B9,'Kết quả'!$B$6:$K$62,5,0)</f>
        <v>0</v>
      </c>
      <c r="F9" s="43">
        <f>VLOOKUP($B9,'Kết quả'!$B$6:$K$62,6,0)</f>
        <v>0</v>
      </c>
      <c r="G9" s="41">
        <f>VLOOKUP($B9,'Kết quả'!$B$6:$K$62,7,0)</f>
        <v>0</v>
      </c>
      <c r="H9" s="43">
        <f>VLOOKUP($B9,'Kết quả'!$B$6:$K$62,8,0)</f>
      </c>
      <c r="I9" s="41">
        <f>VLOOKUP($B9,'Kết quả'!$B$6:$K$62,9,0)</f>
      </c>
      <c r="J9" s="41">
        <f t="shared" si="0"/>
      </c>
      <c r="K9" s="41">
        <f>VLOOKUP($B9,'Kết quả'!$B$6:$K$62,10,0)</f>
      </c>
    </row>
    <row r="10" spans="1:11" s="35" customFormat="1" ht="18.75" customHeight="1">
      <c r="A10" s="40">
        <v>5</v>
      </c>
      <c r="B10" s="38">
        <v>6</v>
      </c>
      <c r="C10" s="41" t="str">
        <f>VLOOKUP($B10,'Kết quả'!$B$6:$E$82,2,0)</f>
        <v>Lê Thị Ngọc Ánh</v>
      </c>
      <c r="D10" s="41" t="str">
        <f>VLOOKUP($B10,'Kết quả'!$B$6:$E$82,3,0)</f>
        <v>26/03/1998</v>
      </c>
      <c r="E10" s="43">
        <f>VLOOKUP($B10,'Kết quả'!$B$6:$K$62,5,0)</f>
        <v>0</v>
      </c>
      <c r="F10" s="43">
        <f>VLOOKUP($B10,'Kết quả'!$B$6:$K$62,6,0)</f>
        <v>0</v>
      </c>
      <c r="G10" s="41">
        <f>VLOOKUP($B10,'Kết quả'!$B$6:$K$62,7,0)</f>
        <v>0</v>
      </c>
      <c r="H10" s="43">
        <f>VLOOKUP($B10,'Kết quả'!$B$6:$K$62,8,0)</f>
      </c>
      <c r="I10" s="41">
        <f>VLOOKUP($B10,'Kết quả'!$B$6:$K$62,9,0)</f>
      </c>
      <c r="J10" s="41">
        <f t="shared" si="0"/>
      </c>
      <c r="K10" s="41">
        <f>VLOOKUP($B10,'Kết quả'!$B$6:$K$62,10,0)</f>
      </c>
    </row>
    <row r="11" spans="1:11" s="35" customFormat="1" ht="18.75" customHeight="1">
      <c r="A11" s="40">
        <v>6</v>
      </c>
      <c r="B11" s="38">
        <v>7</v>
      </c>
      <c r="C11" s="41" t="str">
        <f>VLOOKUP($B11,'Kết quả'!$B$6:$E$82,2,0)</f>
        <v>Vũ Thị Chang</v>
      </c>
      <c r="D11" s="41" t="str">
        <f>VLOOKUP($B11,'Kết quả'!$B$6:$E$82,3,0)</f>
        <v>03/10/1998</v>
      </c>
      <c r="E11" s="43">
        <f>VLOOKUP($B11,'Kết quả'!$B$6:$K$62,5,0)</f>
        <v>0</v>
      </c>
      <c r="F11" s="43">
        <f>VLOOKUP($B11,'Kết quả'!$B$6:$K$62,6,0)</f>
        <v>0</v>
      </c>
      <c r="G11" s="41">
        <f>VLOOKUP($B11,'Kết quả'!$B$6:$K$62,7,0)</f>
        <v>0</v>
      </c>
      <c r="H11" s="43">
        <f>VLOOKUP($B11,'Kết quả'!$B$6:$K$62,8,0)</f>
      </c>
      <c r="I11" s="41">
        <f>VLOOKUP($B11,'Kết quả'!$B$6:$K$62,9,0)</f>
      </c>
      <c r="J11" s="41">
        <f t="shared" si="0"/>
      </c>
      <c r="K11" s="41">
        <f>VLOOKUP($B11,'Kết quả'!$B$6:$K$62,10,0)</f>
      </c>
    </row>
    <row r="12" spans="1:11" s="35" customFormat="1" ht="18.75" customHeight="1">
      <c r="A12" s="40">
        <v>7</v>
      </c>
      <c r="B12" s="38">
        <v>8</v>
      </c>
      <c r="C12" s="41" t="str">
        <f>VLOOKUP($B12,'Kết quả'!$B$6:$E$82,2,0)</f>
        <v>Trịnh Thị Chi</v>
      </c>
      <c r="D12" s="41" t="str">
        <f>VLOOKUP($B12,'Kết quả'!$B$6:$E$82,3,0)</f>
        <v>23/10/1998</v>
      </c>
      <c r="E12" s="43">
        <f>VLOOKUP($B12,'Kết quả'!$B$6:$K$62,5,0)</f>
        <v>0</v>
      </c>
      <c r="F12" s="43">
        <f>VLOOKUP($B12,'Kết quả'!$B$6:$K$62,6,0)</f>
        <v>0</v>
      </c>
      <c r="G12" s="41">
        <f>VLOOKUP($B12,'Kết quả'!$B$6:$K$62,7,0)</f>
        <v>0</v>
      </c>
      <c r="H12" s="43">
        <f>VLOOKUP($B12,'Kết quả'!$B$6:$K$62,8,0)</f>
      </c>
      <c r="I12" s="41">
        <f>VLOOKUP($B12,'Kết quả'!$B$6:$K$62,9,0)</f>
      </c>
      <c r="J12" s="41">
        <f t="shared" si="0"/>
      </c>
      <c r="K12" s="41">
        <f>VLOOKUP($B12,'Kết quả'!$B$6:$K$62,10,0)</f>
      </c>
    </row>
    <row r="13" spans="1:11" s="35" customFormat="1" ht="18.75" customHeight="1">
      <c r="A13" s="40">
        <v>8</v>
      </c>
      <c r="B13" s="38">
        <v>9</v>
      </c>
      <c r="C13" s="41" t="str">
        <f>VLOOKUP($B13,'Kết quả'!$B$6:$E$82,2,0)</f>
        <v>Bùi Thị Chinh</v>
      </c>
      <c r="D13" s="41" t="str">
        <f>VLOOKUP($B13,'Kết quả'!$B$6:$E$82,3,0)</f>
        <v>01/06/1998</v>
      </c>
      <c r="E13" s="43">
        <f>VLOOKUP($B13,'Kết quả'!$B$6:$K$62,5,0)</f>
        <v>0</v>
      </c>
      <c r="F13" s="43">
        <f>VLOOKUP($B13,'Kết quả'!$B$6:$K$62,6,0)</f>
        <v>0</v>
      </c>
      <c r="G13" s="41">
        <f>VLOOKUP($B13,'Kết quả'!$B$6:$K$62,7,0)</f>
        <v>0</v>
      </c>
      <c r="H13" s="43">
        <f>VLOOKUP($B13,'Kết quả'!$B$6:$K$62,8,0)</f>
      </c>
      <c r="I13" s="41">
        <f>VLOOKUP($B13,'Kết quả'!$B$6:$K$62,9,0)</f>
      </c>
      <c r="J13" s="41">
        <f t="shared" si="0"/>
      </c>
      <c r="K13" s="41">
        <f>VLOOKUP($B13,'Kết quả'!$B$6:$K$62,10,0)</f>
      </c>
    </row>
    <row r="14" spans="1:11" s="35" customFormat="1" ht="18.75" customHeight="1">
      <c r="A14" s="40">
        <v>9</v>
      </c>
      <c r="B14" s="38">
        <v>10</v>
      </c>
      <c r="C14" s="41" t="str">
        <f>VLOOKUP($B14,'Kết quả'!$B$6:$E$82,2,0)</f>
        <v>Vũ Đình Chính</v>
      </c>
      <c r="D14" s="41" t="str">
        <f>VLOOKUP($B14,'Kết quả'!$B$6:$E$82,3,0)</f>
        <v>09/03/1998</v>
      </c>
      <c r="E14" s="43">
        <f>VLOOKUP($B14,'Kết quả'!$B$6:$K$62,5,0)</f>
        <v>0</v>
      </c>
      <c r="F14" s="43">
        <f>VLOOKUP($B14,'Kết quả'!$B$6:$K$62,6,0)</f>
        <v>0</v>
      </c>
      <c r="G14" s="41">
        <f>VLOOKUP($B14,'Kết quả'!$B$6:$K$62,7,0)</f>
        <v>0</v>
      </c>
      <c r="H14" s="43">
        <f>VLOOKUP($B14,'Kết quả'!$B$6:$K$62,8,0)</f>
      </c>
      <c r="I14" s="41">
        <f>VLOOKUP($B14,'Kết quả'!$B$6:$K$62,9,0)</f>
      </c>
      <c r="J14" s="41">
        <f t="shared" si="0"/>
      </c>
      <c r="K14" s="41">
        <f>VLOOKUP($B14,'Kết quả'!$B$6:$K$62,10,0)</f>
      </c>
    </row>
    <row r="15" spans="1:11" s="35" customFormat="1" ht="18.75" customHeight="1">
      <c r="A15" s="40">
        <v>10</v>
      </c>
      <c r="B15" s="38">
        <v>13</v>
      </c>
      <c r="C15" s="41" t="str">
        <f>VLOOKUP($B15,'Kết quả'!$B$6:$E$82,2,0)</f>
        <v>Bùi Lê Hương Dịu</v>
      </c>
      <c r="D15" s="41" t="str">
        <f>VLOOKUP($B15,'Kết quả'!$B$6:$E$82,3,0)</f>
        <v>03/09/1998</v>
      </c>
      <c r="E15" s="43">
        <f>VLOOKUP($B15,'Kết quả'!$B$6:$K$62,5,0)</f>
        <v>0</v>
      </c>
      <c r="F15" s="43">
        <f>VLOOKUP($B15,'Kết quả'!$B$6:$K$62,6,0)</f>
        <v>0</v>
      </c>
      <c r="G15" s="41">
        <f>VLOOKUP($B15,'Kết quả'!$B$6:$K$62,7,0)</f>
        <v>0</v>
      </c>
      <c r="H15" s="43">
        <f>VLOOKUP($B15,'Kết quả'!$B$6:$K$62,8,0)</f>
      </c>
      <c r="I15" s="41">
        <f>VLOOKUP($B15,'Kết quả'!$B$6:$K$62,9,0)</f>
      </c>
      <c r="J15" s="41">
        <f t="shared" si="0"/>
      </c>
      <c r="K15" s="41">
        <f>VLOOKUP($B15,'Kết quả'!$B$6:$K$62,10,0)</f>
      </c>
    </row>
    <row r="16" spans="1:11" s="35" customFormat="1" ht="18.75" customHeight="1">
      <c r="A16" s="40">
        <v>11</v>
      </c>
      <c r="B16" s="38">
        <v>14</v>
      </c>
      <c r="C16" s="41" t="str">
        <f>VLOOKUP($B16,'Kết quả'!$B$6:$E$82,2,0)</f>
        <v>Nguyễn Thị Dịu</v>
      </c>
      <c r="D16" s="41" t="str">
        <f>VLOOKUP($B16,'Kết quả'!$B$6:$E$82,3,0)</f>
        <v>05/09/1998</v>
      </c>
      <c r="E16" s="43">
        <f>VLOOKUP($B16,'Kết quả'!$B$6:$K$62,5,0)</f>
        <v>0</v>
      </c>
      <c r="F16" s="43">
        <f>VLOOKUP($B16,'Kết quả'!$B$6:$K$62,6,0)</f>
        <v>0</v>
      </c>
      <c r="G16" s="41">
        <f>VLOOKUP($B16,'Kết quả'!$B$6:$K$62,7,0)</f>
        <v>0</v>
      </c>
      <c r="H16" s="43">
        <f>VLOOKUP($B16,'Kết quả'!$B$6:$K$62,8,0)</f>
      </c>
      <c r="I16" s="41">
        <f>VLOOKUP($B16,'Kết quả'!$B$6:$K$62,9,0)</f>
      </c>
      <c r="J16" s="41">
        <f t="shared" si="0"/>
      </c>
      <c r="K16" s="41">
        <f>VLOOKUP($B16,'Kết quả'!$B$6:$K$62,10,0)</f>
      </c>
    </row>
    <row r="17" spans="1:11" s="35" customFormat="1" ht="18.75" customHeight="1">
      <c r="A17" s="40">
        <v>12</v>
      </c>
      <c r="B17" s="38">
        <v>15</v>
      </c>
      <c r="C17" s="41" t="str">
        <f>VLOOKUP($B17,'Kết quả'!$B$6:$E$82,2,0)</f>
        <v>Lương Thị Dung</v>
      </c>
      <c r="D17" s="41" t="str">
        <f>VLOOKUP($B17,'Kết quả'!$B$6:$E$82,3,0)</f>
        <v>09/04/1998</v>
      </c>
      <c r="E17" s="43">
        <f>VLOOKUP($B17,'Kết quả'!$B$6:$K$62,5,0)</f>
        <v>0</v>
      </c>
      <c r="F17" s="43">
        <f>VLOOKUP($B17,'Kết quả'!$B$6:$K$62,6,0)</f>
        <v>0</v>
      </c>
      <c r="G17" s="41">
        <f>VLOOKUP($B17,'Kết quả'!$B$6:$K$62,7,0)</f>
        <v>0</v>
      </c>
      <c r="H17" s="43">
        <f>VLOOKUP($B17,'Kết quả'!$B$6:$K$62,8,0)</f>
      </c>
      <c r="I17" s="41">
        <f>VLOOKUP($B17,'Kết quả'!$B$6:$K$62,9,0)</f>
      </c>
      <c r="J17" s="41">
        <f t="shared" si="0"/>
      </c>
      <c r="K17" s="41">
        <f>VLOOKUP($B17,'Kết quả'!$B$6:$K$62,10,0)</f>
      </c>
    </row>
    <row r="18" spans="1:11" s="35" customFormat="1" ht="18.75" customHeight="1">
      <c r="A18" s="40">
        <v>13</v>
      </c>
      <c r="B18" s="38">
        <v>16</v>
      </c>
      <c r="C18" s="41" t="str">
        <f>VLOOKUP($B18,'Kết quả'!$B$6:$E$82,2,0)</f>
        <v>Đinh Bá Dương</v>
      </c>
      <c r="D18" s="41" t="str">
        <f>VLOOKUP($B18,'Kết quả'!$B$6:$E$82,3,0)</f>
        <v>08/03/1998</v>
      </c>
      <c r="E18" s="43">
        <f>VLOOKUP($B18,'Kết quả'!$B$6:$K$62,5,0)</f>
        <v>0</v>
      </c>
      <c r="F18" s="43">
        <f>VLOOKUP($B18,'Kết quả'!$B$6:$K$62,6,0)</f>
        <v>0</v>
      </c>
      <c r="G18" s="41">
        <f>VLOOKUP($B18,'Kết quả'!$B$6:$K$62,7,0)</f>
        <v>0</v>
      </c>
      <c r="H18" s="43">
        <f>VLOOKUP($B18,'Kết quả'!$B$6:$K$62,8,0)</f>
      </c>
      <c r="I18" s="41">
        <f>VLOOKUP($B18,'Kết quả'!$B$6:$K$62,9,0)</f>
      </c>
      <c r="J18" s="41">
        <f t="shared" si="0"/>
      </c>
      <c r="K18" s="41">
        <f>VLOOKUP($B18,'Kết quả'!$B$6:$K$62,10,0)</f>
      </c>
    </row>
    <row r="19" spans="1:11" s="35" customFormat="1" ht="18.75" customHeight="1">
      <c r="A19" s="40">
        <v>14</v>
      </c>
      <c r="B19" s="38">
        <v>18</v>
      </c>
      <c r="C19" s="41" t="str">
        <f>VLOOKUP($B19,'Kết quả'!$B$6:$E$82,2,0)</f>
        <v>Bùi Văn Đức</v>
      </c>
      <c r="D19" s="41">
        <f>VLOOKUP($B19,'Kết quả'!$B$6:$E$82,3,0)</f>
        <v>0</v>
      </c>
      <c r="E19" s="43">
        <f>VLOOKUP($B19,'Kết quả'!$B$6:$K$62,5,0)</f>
        <v>0</v>
      </c>
      <c r="F19" s="43">
        <f>VLOOKUP($B19,'Kết quả'!$B$6:$K$62,6,0)</f>
        <v>0</v>
      </c>
      <c r="G19" s="41">
        <f>VLOOKUP($B19,'Kết quả'!$B$6:$K$62,7,0)</f>
        <v>0</v>
      </c>
      <c r="H19" s="43">
        <f>VLOOKUP($B19,'Kết quả'!$B$6:$K$62,8,0)</f>
      </c>
      <c r="I19" s="41">
        <f>VLOOKUP($B19,'Kết quả'!$B$6:$K$62,9,0)</f>
      </c>
      <c r="J19" s="41">
        <f t="shared" si="0"/>
      </c>
      <c r="K19" s="41">
        <f>VLOOKUP($B19,'Kết quả'!$B$6:$K$62,10,0)</f>
      </c>
    </row>
    <row r="20" spans="1:11" s="35" customFormat="1" ht="18.75" customHeight="1">
      <c r="A20" s="40">
        <v>15</v>
      </c>
      <c r="B20" s="38">
        <v>21</v>
      </c>
      <c r="C20" s="41" t="str">
        <f>VLOOKUP($B20,'Kết quả'!$B$6:$E$82,2,0)</f>
        <v>Nguyễn Thị Hiền</v>
      </c>
      <c r="D20" s="41" t="str">
        <f>VLOOKUP($B20,'Kết quả'!$B$6:$E$82,3,0)</f>
        <v>13/07/1998</v>
      </c>
      <c r="E20" s="43">
        <f>VLOOKUP($B20,'Kết quả'!$B$6:$K$62,5,0)</f>
        <v>0</v>
      </c>
      <c r="F20" s="43">
        <f>VLOOKUP($B20,'Kết quả'!$B$6:$K$62,6,0)</f>
        <v>0</v>
      </c>
      <c r="G20" s="41">
        <f>VLOOKUP($B20,'Kết quả'!$B$6:$K$62,7,0)</f>
        <v>0</v>
      </c>
      <c r="H20" s="43">
        <f>VLOOKUP($B20,'Kết quả'!$B$6:$K$62,8,0)</f>
      </c>
      <c r="I20" s="41">
        <f>VLOOKUP($B20,'Kết quả'!$B$6:$K$62,9,0)</f>
      </c>
      <c r="J20" s="41">
        <f t="shared" si="0"/>
      </c>
      <c r="K20" s="41">
        <f>VLOOKUP($B20,'Kết quả'!$B$6:$K$62,10,0)</f>
      </c>
    </row>
    <row r="21" spans="1:11" s="35" customFormat="1" ht="18.75" customHeight="1">
      <c r="A21" s="40">
        <v>16</v>
      </c>
      <c r="B21" s="38">
        <v>22</v>
      </c>
      <c r="C21" s="41" t="str">
        <f>VLOOKUP($B21,'Kết quả'!$B$6:$E$82,2,0)</f>
        <v>Nguyễn Văn Hiệp</v>
      </c>
      <c r="D21" s="41" t="str">
        <f>VLOOKUP($B21,'Kết quả'!$B$6:$E$82,3,0)</f>
        <v>20/12/1998</v>
      </c>
      <c r="E21" s="43">
        <f>VLOOKUP($B21,'Kết quả'!$B$6:$K$62,5,0)</f>
        <v>0</v>
      </c>
      <c r="F21" s="43">
        <f>VLOOKUP($B21,'Kết quả'!$B$6:$K$62,6,0)</f>
        <v>0</v>
      </c>
      <c r="G21" s="41">
        <f>VLOOKUP($B21,'Kết quả'!$B$6:$K$62,7,0)</f>
        <v>0</v>
      </c>
      <c r="H21" s="43">
        <f>VLOOKUP($B21,'Kết quả'!$B$6:$K$62,8,0)</f>
      </c>
      <c r="I21" s="41">
        <f>VLOOKUP($B21,'Kết quả'!$B$6:$K$62,9,0)</f>
      </c>
      <c r="J21" s="41">
        <f t="shared" si="0"/>
      </c>
      <c r="K21" s="41">
        <f>VLOOKUP($B21,'Kết quả'!$B$6:$K$62,10,0)</f>
      </c>
    </row>
    <row r="22" spans="1:11" s="35" customFormat="1" ht="18.75" customHeight="1">
      <c r="A22" s="40">
        <v>17</v>
      </c>
      <c r="B22" s="38">
        <v>28</v>
      </c>
      <c r="C22" s="41" t="str">
        <f>VLOOKUP($B22,'Kết quả'!$B$6:$E$82,2,0)</f>
        <v>Trần Thị Huyền</v>
      </c>
      <c r="D22" s="41" t="str">
        <f>VLOOKUP($B22,'Kết quả'!$B$6:$E$82,3,0)</f>
        <v>01/01/1998</v>
      </c>
      <c r="E22" s="43">
        <f>VLOOKUP($B22,'Kết quả'!$B$6:$K$62,5,0)</f>
        <v>0</v>
      </c>
      <c r="F22" s="43">
        <f>VLOOKUP($B22,'Kết quả'!$B$6:$K$62,6,0)</f>
        <v>0</v>
      </c>
      <c r="G22" s="41">
        <f>VLOOKUP($B22,'Kết quả'!$B$6:$K$62,7,0)</f>
        <v>0</v>
      </c>
      <c r="H22" s="43">
        <f>VLOOKUP($B22,'Kết quả'!$B$6:$K$62,8,0)</f>
      </c>
      <c r="I22" s="41">
        <f>VLOOKUP($B22,'Kết quả'!$B$6:$K$62,9,0)</f>
      </c>
      <c r="J22" s="41">
        <f t="shared" si="0"/>
      </c>
      <c r="K22" s="41">
        <f>VLOOKUP($B22,'Kết quả'!$B$6:$K$62,10,0)</f>
      </c>
    </row>
    <row r="23" spans="1:11" s="35" customFormat="1" ht="18.75" customHeight="1">
      <c r="A23" s="40">
        <v>18</v>
      </c>
      <c r="B23" s="38">
        <v>30</v>
      </c>
      <c r="C23" s="41" t="str">
        <f>VLOOKUP($B23,'Kết quả'!$B$6:$E$82,2,0)</f>
        <v>Nguyễn Xuân Lâm</v>
      </c>
      <c r="D23" s="41" t="str">
        <f>VLOOKUP($B23,'Kết quả'!$B$6:$E$82,3,0)</f>
        <v>28/09/1998</v>
      </c>
      <c r="E23" s="43">
        <f>VLOOKUP($B23,'Kết quả'!$B$6:$K$62,5,0)</f>
        <v>0</v>
      </c>
      <c r="F23" s="43">
        <f>VLOOKUP($B23,'Kết quả'!$B$6:$K$62,6,0)</f>
        <v>0</v>
      </c>
      <c r="G23" s="41">
        <f>VLOOKUP($B23,'Kết quả'!$B$6:$K$62,7,0)</f>
        <v>0</v>
      </c>
      <c r="H23" s="43">
        <f>VLOOKUP($B23,'Kết quả'!$B$6:$K$62,8,0)</f>
      </c>
      <c r="I23" s="41">
        <f>VLOOKUP($B23,'Kết quả'!$B$6:$K$62,9,0)</f>
      </c>
      <c r="J23" s="41">
        <f t="shared" si="0"/>
      </c>
      <c r="K23" s="41">
        <f>VLOOKUP($B23,'Kết quả'!$B$6:$K$62,10,0)</f>
      </c>
    </row>
    <row r="24" spans="1:11" s="35" customFormat="1" ht="18.75" customHeight="1">
      <c r="A24" s="40">
        <v>19</v>
      </c>
      <c r="B24" s="38">
        <v>31</v>
      </c>
      <c r="C24" s="41" t="str">
        <f>VLOOKUP($B24,'Kết quả'!$B$6:$E$82,2,0)</f>
        <v>Nguyễn Quyền Linh</v>
      </c>
      <c r="D24" s="41" t="str">
        <f>VLOOKUP($B24,'Kết quả'!$B$6:$E$82,3,0)</f>
        <v>03/04/1998</v>
      </c>
      <c r="E24" s="43">
        <f>VLOOKUP($B24,'Kết quả'!$B$6:$K$62,5,0)</f>
        <v>0</v>
      </c>
      <c r="F24" s="43">
        <f>VLOOKUP($B24,'Kết quả'!$B$6:$K$62,6,0)</f>
        <v>0</v>
      </c>
      <c r="G24" s="41">
        <f>VLOOKUP($B24,'Kết quả'!$B$6:$K$62,7,0)</f>
        <v>0</v>
      </c>
      <c r="H24" s="43">
        <f>VLOOKUP($B24,'Kết quả'!$B$6:$K$62,8,0)</f>
      </c>
      <c r="I24" s="41">
        <f>VLOOKUP($B24,'Kết quả'!$B$6:$K$62,9,0)</f>
      </c>
      <c r="J24" s="41">
        <f t="shared" si="0"/>
      </c>
      <c r="K24" s="41">
        <f>VLOOKUP($B24,'Kết quả'!$B$6:$K$62,10,0)</f>
      </c>
    </row>
    <row r="25" spans="1:11" s="35" customFormat="1" ht="18.75" customHeight="1">
      <c r="A25" s="40">
        <v>20</v>
      </c>
      <c r="B25" s="38">
        <v>32</v>
      </c>
      <c r="C25" s="41" t="str">
        <f>VLOOKUP($B25,'Kết quả'!$B$6:$E$82,2,0)</f>
        <v>Nguyễn Thị Linh</v>
      </c>
      <c r="D25" s="41" t="str">
        <f>VLOOKUP($B25,'Kết quả'!$B$6:$E$82,3,0)</f>
        <v>26/05/1998</v>
      </c>
      <c r="E25" s="43">
        <f>VLOOKUP($B25,'Kết quả'!$B$6:$K$62,5,0)</f>
        <v>0</v>
      </c>
      <c r="F25" s="43">
        <f>VLOOKUP($B25,'Kết quả'!$B$6:$K$62,6,0)</f>
        <v>0</v>
      </c>
      <c r="G25" s="41">
        <f>VLOOKUP($B25,'Kết quả'!$B$6:$K$62,7,0)</f>
        <v>0</v>
      </c>
      <c r="H25" s="43">
        <f>VLOOKUP($B25,'Kết quả'!$B$6:$K$62,8,0)</f>
      </c>
      <c r="I25" s="41">
        <f>VLOOKUP($B25,'Kết quả'!$B$6:$K$62,9,0)</f>
      </c>
      <c r="J25" s="41">
        <f t="shared" si="0"/>
      </c>
      <c r="K25" s="41">
        <f>VLOOKUP($B25,'Kết quả'!$B$6:$K$62,10,0)</f>
      </c>
    </row>
    <row r="26" spans="1:11" s="35" customFormat="1" ht="18.75" customHeight="1">
      <c r="A26" s="40">
        <v>21</v>
      </c>
      <c r="B26" s="38">
        <v>33</v>
      </c>
      <c r="C26" s="41" t="str">
        <f>VLOOKUP($B26,'Kết quả'!$B$6:$E$82,2,0)</f>
        <v>Vũ Thị Linh</v>
      </c>
      <c r="D26" s="41" t="str">
        <f>VLOOKUP($B26,'Kết quả'!$B$6:$E$82,3,0)</f>
        <v>14/07/1998</v>
      </c>
      <c r="E26" s="43">
        <f>VLOOKUP($B26,'Kết quả'!$B$6:$K$62,5,0)</f>
        <v>0</v>
      </c>
      <c r="F26" s="43">
        <f>VLOOKUP($B26,'Kết quả'!$B$6:$K$62,6,0)</f>
        <v>0</v>
      </c>
      <c r="G26" s="41">
        <f>VLOOKUP($B26,'Kết quả'!$B$6:$K$62,7,0)</f>
        <v>0</v>
      </c>
      <c r="H26" s="43">
        <f>VLOOKUP($B26,'Kết quả'!$B$6:$K$62,8,0)</f>
      </c>
      <c r="I26" s="41">
        <f>VLOOKUP($B26,'Kết quả'!$B$6:$K$62,9,0)</f>
      </c>
      <c r="J26" s="41">
        <f t="shared" si="0"/>
      </c>
      <c r="K26" s="41">
        <f>VLOOKUP($B26,'Kết quả'!$B$6:$K$62,10,0)</f>
      </c>
    </row>
    <row r="27" spans="1:11" s="35" customFormat="1" ht="18.75" customHeight="1">
      <c r="A27" s="40">
        <v>22</v>
      </c>
      <c r="B27" s="38">
        <v>34</v>
      </c>
      <c r="C27" s="41" t="str">
        <f>VLOOKUP($B27,'Kết quả'!$B$6:$E$82,2,0)</f>
        <v>Trần Thị Yến Ly</v>
      </c>
      <c r="D27" s="41" t="str">
        <f>VLOOKUP($B27,'Kết quả'!$B$6:$E$82,3,0)</f>
        <v>08/03/1998</v>
      </c>
      <c r="E27" s="43">
        <f>VLOOKUP($B27,'Kết quả'!$B$6:$K$62,5,0)</f>
        <v>0</v>
      </c>
      <c r="F27" s="43">
        <f>VLOOKUP($B27,'Kết quả'!$B$6:$K$62,6,0)</f>
        <v>0</v>
      </c>
      <c r="G27" s="41">
        <f>VLOOKUP($B27,'Kết quả'!$B$6:$K$62,7,0)</f>
        <v>0</v>
      </c>
      <c r="H27" s="43">
        <f>VLOOKUP($B27,'Kết quả'!$B$6:$K$62,8,0)</f>
      </c>
      <c r="I27" s="41">
        <f>VLOOKUP($B27,'Kết quả'!$B$6:$K$62,9,0)</f>
      </c>
      <c r="J27" s="41">
        <f t="shared" si="0"/>
      </c>
      <c r="K27" s="41">
        <f>VLOOKUP($B27,'Kết quả'!$B$6:$K$62,10,0)</f>
      </c>
    </row>
    <row r="28" spans="1:11" s="35" customFormat="1" ht="18.75" customHeight="1">
      <c r="A28" s="40">
        <v>23</v>
      </c>
      <c r="B28" s="38">
        <v>38</v>
      </c>
      <c r="C28" s="41" t="str">
        <f>VLOOKUP($B28,'Kết quả'!$B$6:$E$82,2,0)</f>
        <v>Nguyễn Thị Ngọc Ngà</v>
      </c>
      <c r="D28" s="41" t="str">
        <f>VLOOKUP($B28,'Kết quả'!$B$6:$E$82,3,0)</f>
        <v>22/12/1998</v>
      </c>
      <c r="E28" s="43">
        <f>VLOOKUP($B28,'Kết quả'!$B$6:$K$62,5,0)</f>
        <v>0</v>
      </c>
      <c r="F28" s="43">
        <f>VLOOKUP($B28,'Kết quả'!$B$6:$K$62,6,0)</f>
        <v>0</v>
      </c>
      <c r="G28" s="41">
        <f>VLOOKUP($B28,'Kết quả'!$B$6:$K$62,7,0)</f>
        <v>0</v>
      </c>
      <c r="H28" s="43">
        <f>VLOOKUP($B28,'Kết quả'!$B$6:$K$62,8,0)</f>
      </c>
      <c r="I28" s="41">
        <f>VLOOKUP($B28,'Kết quả'!$B$6:$K$62,9,0)</f>
      </c>
      <c r="J28" s="41">
        <f t="shared" si="0"/>
      </c>
      <c r="K28" s="41">
        <f>VLOOKUP($B28,'Kết quả'!$B$6:$K$62,10,0)</f>
      </c>
    </row>
    <row r="29" spans="1:11" s="35" customFormat="1" ht="18.75" customHeight="1">
      <c r="A29" s="40">
        <v>24</v>
      </c>
      <c r="B29" s="38">
        <v>40</v>
      </c>
      <c r="C29" s="41" t="str">
        <f>VLOOKUP($B29,'Kết quả'!$B$6:$E$82,2,0)</f>
        <v>Đào Thị Nhung</v>
      </c>
      <c r="D29" s="41" t="str">
        <f>VLOOKUP($B29,'Kết quả'!$B$6:$E$82,3,0)</f>
        <v>06/01/1998</v>
      </c>
      <c r="E29" s="43">
        <f>VLOOKUP($B29,'Kết quả'!$B$6:$K$62,5,0)</f>
        <v>0</v>
      </c>
      <c r="F29" s="43">
        <f>VLOOKUP($B29,'Kết quả'!$B$6:$K$62,6,0)</f>
        <v>0</v>
      </c>
      <c r="G29" s="41">
        <f>VLOOKUP($B29,'Kết quả'!$B$6:$K$62,7,0)</f>
        <v>0</v>
      </c>
      <c r="H29" s="43">
        <f>VLOOKUP($B29,'Kết quả'!$B$6:$K$62,8,0)</f>
      </c>
      <c r="I29" s="41">
        <f>VLOOKUP($B29,'Kết quả'!$B$6:$K$62,9,0)</f>
      </c>
      <c r="J29" s="41">
        <f t="shared" si="0"/>
      </c>
      <c r="K29" s="41">
        <f>VLOOKUP($B29,'Kết quả'!$B$6:$K$62,10,0)</f>
      </c>
    </row>
    <row r="30" spans="1:11" s="35" customFormat="1" ht="18.75" customHeight="1">
      <c r="A30" s="40">
        <v>25</v>
      </c>
      <c r="B30" s="38">
        <v>42</v>
      </c>
      <c r="C30" s="41" t="str">
        <f>VLOOKUP($B30,'Kết quả'!$B$6:$E$82,2,0)</f>
        <v>Phạm Thị Ninh</v>
      </c>
      <c r="D30" s="41" t="str">
        <f>VLOOKUP($B30,'Kết quả'!$B$6:$E$82,3,0)</f>
        <v>19/05/1998</v>
      </c>
      <c r="E30" s="43">
        <f>VLOOKUP($B30,'Kết quả'!$B$6:$K$62,5,0)</f>
        <v>0</v>
      </c>
      <c r="F30" s="43">
        <f>VLOOKUP($B30,'Kết quả'!$B$6:$K$62,6,0)</f>
        <v>0</v>
      </c>
      <c r="G30" s="41">
        <f>VLOOKUP($B30,'Kết quả'!$B$6:$K$62,7,0)</f>
        <v>0</v>
      </c>
      <c r="H30" s="43">
        <f>VLOOKUP($B30,'Kết quả'!$B$6:$K$62,8,0)</f>
      </c>
      <c r="I30" s="41">
        <f>VLOOKUP($B30,'Kết quả'!$B$6:$K$62,9,0)</f>
      </c>
      <c r="J30" s="41">
        <f t="shared" si="0"/>
      </c>
      <c r="K30" s="41">
        <f>VLOOKUP($B30,'Kết quả'!$B$6:$K$62,10,0)</f>
      </c>
    </row>
    <row r="31" spans="1:11" s="35" customFormat="1" ht="18.75" customHeight="1">
      <c r="A31" s="40">
        <v>26</v>
      </c>
      <c r="B31" s="38">
        <v>45</v>
      </c>
      <c r="C31" s="41" t="str">
        <f>VLOOKUP($B31,'Kết quả'!$B$6:$E$82,2,0)</f>
        <v>Tống Thị Quyên</v>
      </c>
      <c r="D31" s="41" t="str">
        <f>VLOOKUP($B31,'Kết quả'!$B$6:$E$82,3,0)</f>
        <v>12/09/1998</v>
      </c>
      <c r="E31" s="43">
        <f>VLOOKUP($B31,'Kết quả'!$B$6:$K$62,5,0)</f>
        <v>0</v>
      </c>
      <c r="F31" s="43">
        <f>VLOOKUP($B31,'Kết quả'!$B$6:$K$62,6,0)</f>
        <v>0</v>
      </c>
      <c r="G31" s="41">
        <f>VLOOKUP($B31,'Kết quả'!$B$6:$K$62,7,0)</f>
        <v>0</v>
      </c>
      <c r="H31" s="43">
        <f>VLOOKUP($B31,'Kết quả'!$B$6:$K$62,8,0)</f>
      </c>
      <c r="I31" s="41">
        <f>VLOOKUP($B31,'Kết quả'!$B$6:$K$62,9,0)</f>
      </c>
      <c r="J31" s="41">
        <f t="shared" si="0"/>
      </c>
      <c r="K31" s="41">
        <f>VLOOKUP($B31,'Kết quả'!$B$6:$K$62,10,0)</f>
      </c>
    </row>
    <row r="32" spans="1:11" s="35" customFormat="1" ht="18.75" customHeight="1">
      <c r="A32" s="40">
        <v>27</v>
      </c>
      <c r="B32" s="38">
        <v>46</v>
      </c>
      <c r="C32" s="41" t="str">
        <f>VLOOKUP($B32,'Kết quả'!$B$6:$E$82,2,0)</f>
        <v>Trần Thị Quyên</v>
      </c>
      <c r="D32" s="41" t="str">
        <f>VLOOKUP($B32,'Kết quả'!$B$6:$E$82,3,0)</f>
        <v>14/07/1998</v>
      </c>
      <c r="E32" s="43">
        <f>VLOOKUP($B32,'Kết quả'!$B$6:$K$62,5,0)</f>
        <v>0</v>
      </c>
      <c r="F32" s="43">
        <f>VLOOKUP($B32,'Kết quả'!$B$6:$K$62,6,0)</f>
        <v>0</v>
      </c>
      <c r="G32" s="41">
        <f>VLOOKUP($B32,'Kết quả'!$B$6:$K$62,7,0)</f>
        <v>0</v>
      </c>
      <c r="H32" s="43">
        <f>VLOOKUP($B32,'Kết quả'!$B$6:$K$62,8,0)</f>
      </c>
      <c r="I32" s="41">
        <f>VLOOKUP($B32,'Kết quả'!$B$6:$K$62,9,0)</f>
      </c>
      <c r="J32" s="41">
        <f t="shared" si="0"/>
      </c>
      <c r="K32" s="41">
        <f>VLOOKUP($B32,'Kết quả'!$B$6:$K$62,10,0)</f>
      </c>
    </row>
    <row r="33" spans="1:11" s="35" customFormat="1" ht="18.75" customHeight="1">
      <c r="A33" s="40">
        <v>28</v>
      </c>
      <c r="B33" s="38">
        <v>47</v>
      </c>
      <c r="C33" s="41" t="str">
        <f>VLOOKUP($B33,'Kết quả'!$B$6:$E$82,2,0)</f>
        <v>Nguyễn Thị Quỳnh</v>
      </c>
      <c r="D33" s="41" t="str">
        <f>VLOOKUP($B33,'Kết quả'!$B$6:$E$82,3,0)</f>
        <v>11/02/1998</v>
      </c>
      <c r="E33" s="43">
        <f>VLOOKUP($B33,'Kết quả'!$B$6:$K$62,5,0)</f>
        <v>0</v>
      </c>
      <c r="F33" s="43">
        <f>VLOOKUP($B33,'Kết quả'!$B$6:$K$62,6,0)</f>
        <v>0</v>
      </c>
      <c r="G33" s="41">
        <f>VLOOKUP($B33,'Kết quả'!$B$6:$K$62,7,0)</f>
        <v>0</v>
      </c>
      <c r="H33" s="43">
        <f>VLOOKUP($B33,'Kết quả'!$B$6:$K$62,8,0)</f>
      </c>
      <c r="I33" s="41">
        <f>VLOOKUP($B33,'Kết quả'!$B$6:$K$62,9,0)</f>
      </c>
      <c r="J33" s="41">
        <f t="shared" si="0"/>
      </c>
      <c r="K33" s="41">
        <f>VLOOKUP($B33,'Kết quả'!$B$6:$K$62,10,0)</f>
      </c>
    </row>
    <row r="34" spans="1:11" s="35" customFormat="1" ht="18.75" customHeight="1">
      <c r="A34" s="40">
        <v>29</v>
      </c>
      <c r="B34" s="38">
        <v>49</v>
      </c>
      <c r="C34" s="41" t="str">
        <f>VLOOKUP($B34,'Kết quả'!$B$6:$E$82,2,0)</f>
        <v>Nguyễn Thị Thơm</v>
      </c>
      <c r="D34" s="41" t="str">
        <f>VLOOKUP($B34,'Kết quả'!$B$6:$E$82,3,0)</f>
        <v>28/08/1998</v>
      </c>
      <c r="E34" s="43">
        <f>VLOOKUP($B34,'Kết quả'!$B$6:$K$62,5,0)</f>
        <v>0</v>
      </c>
      <c r="F34" s="43">
        <f>VLOOKUP($B34,'Kết quả'!$B$6:$K$62,6,0)</f>
        <v>0</v>
      </c>
      <c r="G34" s="41">
        <f>VLOOKUP($B34,'Kết quả'!$B$6:$K$62,7,0)</f>
        <v>0</v>
      </c>
      <c r="H34" s="43">
        <f>VLOOKUP($B34,'Kết quả'!$B$6:$K$62,8,0)</f>
      </c>
      <c r="I34" s="41">
        <f>VLOOKUP($B34,'Kết quả'!$B$6:$K$62,9,0)</f>
      </c>
      <c r="J34" s="41">
        <f t="shared" si="0"/>
      </c>
      <c r="K34" s="41">
        <f>VLOOKUP($B34,'Kết quả'!$B$6:$K$62,10,0)</f>
      </c>
    </row>
    <row r="35" spans="1:11" s="35" customFormat="1" ht="18.75" customHeight="1">
      <c r="A35" s="40">
        <v>30</v>
      </c>
      <c r="B35" s="38">
        <v>50</v>
      </c>
      <c r="C35" s="41" t="str">
        <f>VLOOKUP($B35,'Kết quả'!$B$6:$E$82,2,0)</f>
        <v>Lương Thị Thuý</v>
      </c>
      <c r="D35" s="41" t="str">
        <f>VLOOKUP($B35,'Kết quả'!$B$6:$E$82,3,0)</f>
        <v>26/04/1998</v>
      </c>
      <c r="E35" s="43">
        <f>VLOOKUP($B35,'Kết quả'!$B$6:$K$62,5,0)</f>
        <v>0</v>
      </c>
      <c r="F35" s="43">
        <f>VLOOKUP($B35,'Kết quả'!$B$6:$K$62,6,0)</f>
        <v>0</v>
      </c>
      <c r="G35" s="41">
        <f>VLOOKUP($B35,'Kết quả'!$B$6:$K$62,7,0)</f>
        <v>0</v>
      </c>
      <c r="H35" s="43">
        <f>VLOOKUP($B35,'Kết quả'!$B$6:$K$62,8,0)</f>
      </c>
      <c r="I35" s="41">
        <f>VLOOKUP($B35,'Kết quả'!$B$6:$K$62,9,0)</f>
      </c>
      <c r="J35" s="41">
        <f t="shared" si="0"/>
      </c>
      <c r="K35" s="41">
        <f>VLOOKUP($B35,'Kết quả'!$B$6:$K$62,10,0)</f>
      </c>
    </row>
    <row r="36" spans="1:11" s="35" customFormat="1" ht="18.75" customHeight="1">
      <c r="A36" s="40">
        <v>31</v>
      </c>
      <c r="B36" s="38">
        <v>51</v>
      </c>
      <c r="C36" s="41" t="str">
        <f>VLOOKUP($B36,'Kết quả'!$B$6:$E$82,2,0)</f>
        <v>Nguyễn Văn Tiến</v>
      </c>
      <c r="D36" s="41">
        <f>VLOOKUP($B36,'Kết quả'!$B$6:$E$82,3,0)</f>
        <v>0</v>
      </c>
      <c r="E36" s="43">
        <f>VLOOKUP($B36,'Kết quả'!$B$6:$K$62,5,0)</f>
        <v>0</v>
      </c>
      <c r="F36" s="43">
        <f>VLOOKUP($B36,'Kết quả'!$B$6:$K$62,6,0)</f>
        <v>0</v>
      </c>
      <c r="G36" s="41">
        <f>VLOOKUP($B36,'Kết quả'!$B$6:$K$62,7,0)</f>
        <v>0</v>
      </c>
      <c r="H36" s="43">
        <f>VLOOKUP($B36,'Kết quả'!$B$6:$K$62,8,0)</f>
      </c>
      <c r="I36" s="41">
        <f>VLOOKUP($B36,'Kết quả'!$B$6:$K$62,9,0)</f>
      </c>
      <c r="J36" s="41">
        <f t="shared" si="0"/>
      </c>
      <c r="K36" s="41">
        <f>VLOOKUP($B36,'Kết quả'!$B$6:$K$62,10,0)</f>
      </c>
    </row>
    <row r="37" spans="1:11" s="35" customFormat="1" ht="18.75" customHeight="1">
      <c r="A37" s="40">
        <v>32</v>
      </c>
      <c r="B37" s="38">
        <v>52</v>
      </c>
      <c r="C37" s="41" t="str">
        <f>VLOOKUP($B37,'Kết quả'!$B$6:$E$82,2,0)</f>
        <v>Đào Thị Trang</v>
      </c>
      <c r="D37" s="41" t="str">
        <f>VLOOKUP($B37,'Kết quả'!$B$6:$E$82,3,0)</f>
        <v>18/02/1998</v>
      </c>
      <c r="E37" s="43">
        <f>VLOOKUP($B37,'Kết quả'!$B$6:$K$62,5,0)</f>
        <v>0</v>
      </c>
      <c r="F37" s="43">
        <f>VLOOKUP($B37,'Kết quả'!$B$6:$K$62,6,0)</f>
        <v>0</v>
      </c>
      <c r="G37" s="41">
        <f>VLOOKUP($B37,'Kết quả'!$B$6:$K$62,7,0)</f>
        <v>0</v>
      </c>
      <c r="H37" s="43">
        <f>VLOOKUP($B37,'Kết quả'!$B$6:$K$62,8,0)</f>
      </c>
      <c r="I37" s="41">
        <f>VLOOKUP($B37,'Kết quả'!$B$6:$K$62,9,0)</f>
      </c>
      <c r="J37" s="41">
        <f t="shared" si="0"/>
      </c>
      <c r="K37" s="41">
        <f>VLOOKUP($B37,'Kết quả'!$B$6:$K$62,10,0)</f>
      </c>
    </row>
    <row r="38" spans="1:11" s="35" customFormat="1" ht="18.75" customHeight="1">
      <c r="A38" s="40">
        <v>33</v>
      </c>
      <c r="B38" s="38">
        <v>55</v>
      </c>
      <c r="C38" s="41" t="str">
        <f>VLOOKUP($B38,'Kết quả'!$B$6:$E$82,2,0)</f>
        <v>Nguyễn Thị Tuyên</v>
      </c>
      <c r="D38" s="41" t="str">
        <f>VLOOKUP($B38,'Kết quả'!$B$6:$E$82,3,0)</f>
        <v>17/07/1998</v>
      </c>
      <c r="E38" s="43">
        <f>VLOOKUP($B38,'Kết quả'!$B$6:$K$62,5,0)</f>
        <v>0</v>
      </c>
      <c r="F38" s="43">
        <f>VLOOKUP($B38,'Kết quả'!$B$6:$K$62,6,0)</f>
        <v>0</v>
      </c>
      <c r="G38" s="41">
        <f>VLOOKUP($B38,'Kết quả'!$B$6:$K$62,7,0)</f>
        <v>0</v>
      </c>
      <c r="H38" s="43">
        <f>VLOOKUP($B38,'Kết quả'!$B$6:$K$62,8,0)</f>
      </c>
      <c r="I38" s="41">
        <f>VLOOKUP($B38,'Kết quả'!$B$6:$K$62,9,0)</f>
      </c>
      <c r="J38" s="41">
        <f t="shared" si="0"/>
      </c>
      <c r="K38" s="41">
        <f>VLOOKUP($B38,'Kết quả'!$B$6:$K$62,10,0)</f>
      </c>
    </row>
    <row r="39" spans="1:11" s="35" customFormat="1" ht="18.75" customHeight="1">
      <c r="A39" s="40">
        <v>34</v>
      </c>
      <c r="B39" s="38">
        <v>56</v>
      </c>
      <c r="C39" s="41" t="str">
        <f>VLOOKUP($B39,'Kết quả'!$B$6:$E$82,2,0)</f>
        <v>Trần Minh Vương</v>
      </c>
      <c r="D39" s="41" t="str">
        <f>VLOOKUP($B39,'Kết quả'!$B$6:$E$82,3,0)</f>
        <v>11/01/1998</v>
      </c>
      <c r="E39" s="43">
        <f>VLOOKUP($B39,'Kết quả'!$B$6:$K$62,5,0)</f>
        <v>0</v>
      </c>
      <c r="F39" s="43">
        <f>VLOOKUP($B39,'Kết quả'!$B$6:$K$62,6,0)</f>
        <v>0</v>
      </c>
      <c r="G39" s="41">
        <f>VLOOKUP($B39,'Kết quả'!$B$6:$K$62,7,0)</f>
        <v>0</v>
      </c>
      <c r="H39" s="43">
        <f>VLOOKUP($B39,'Kết quả'!$B$6:$K$62,8,0)</f>
      </c>
      <c r="I39" s="41">
        <f>VLOOKUP($B39,'Kết quả'!$B$6:$K$62,9,0)</f>
      </c>
      <c r="J39" s="41">
        <f t="shared" si="0"/>
      </c>
      <c r="K39" s="41">
        <f>VLOOKUP($B39,'Kết quả'!$B$6:$K$62,10,0)</f>
      </c>
    </row>
    <row r="40" spans="1:11" s="35" customFormat="1" ht="18.75" customHeight="1">
      <c r="A40" s="40">
        <v>35</v>
      </c>
      <c r="B40" s="38">
        <v>57</v>
      </c>
      <c r="C40" s="41" t="str">
        <f>VLOOKUP($B40,'Kết quả'!$B$6:$E$82,2,0)</f>
        <v>Nguyễn Thị Yến</v>
      </c>
      <c r="D40" s="41" t="str">
        <f>VLOOKUP($B40,'Kết quả'!$B$6:$E$82,3,0)</f>
        <v>06/02/1998</v>
      </c>
      <c r="E40" s="43">
        <f>VLOOKUP($B40,'Kết quả'!$B$6:$K$62,5,0)</f>
        <v>0</v>
      </c>
      <c r="F40" s="43">
        <f>VLOOKUP($B40,'Kết quả'!$B$6:$K$62,6,0)</f>
        <v>0</v>
      </c>
      <c r="G40" s="41">
        <f>VLOOKUP($B40,'Kết quả'!$B$6:$K$62,7,0)</f>
        <v>0</v>
      </c>
      <c r="H40" s="43">
        <f>VLOOKUP($B40,'Kết quả'!$B$6:$K$62,8,0)</f>
      </c>
      <c r="I40" s="41">
        <f>VLOOKUP($B40,'Kết quả'!$B$6:$K$62,9,0)</f>
      </c>
      <c r="J40" s="41">
        <f t="shared" si="0"/>
      </c>
      <c r="K40" s="41">
        <f>VLOOKUP($B40,'Kết quả'!$B$6:$K$62,10,0)</f>
      </c>
    </row>
    <row r="41" spans="1:8" s="35" customFormat="1" ht="15.75">
      <c r="A41" s="39"/>
      <c r="E41" s="44"/>
      <c r="F41" s="44"/>
      <c r="H41" s="44"/>
    </row>
    <row r="42" spans="1:11" s="35" customFormat="1" ht="15.75">
      <c r="A42" s="39"/>
      <c r="E42" s="44"/>
      <c r="F42" s="44"/>
      <c r="G42" s="61" t="s">
        <v>93</v>
      </c>
      <c r="H42" s="61"/>
      <c r="I42" s="61"/>
      <c r="J42" s="61"/>
      <c r="K42" s="61"/>
    </row>
    <row r="43" spans="1:11" s="35" customFormat="1" ht="15.75">
      <c r="A43" s="39"/>
      <c r="E43" s="44"/>
      <c r="F43" s="44"/>
      <c r="G43" s="51" t="s">
        <v>23</v>
      </c>
      <c r="H43" s="51"/>
      <c r="I43" s="51"/>
      <c r="J43" s="51"/>
      <c r="K43" s="51"/>
    </row>
    <row r="44" spans="1:8" s="35" customFormat="1" ht="15.75">
      <c r="A44" s="39"/>
      <c r="E44" s="44"/>
      <c r="F44" s="44"/>
      <c r="H44" s="44"/>
    </row>
    <row r="45" spans="1:8" s="35" customFormat="1" ht="15.75">
      <c r="A45" s="39"/>
      <c r="E45" s="44"/>
      <c r="F45" s="44"/>
      <c r="H45" s="44"/>
    </row>
    <row r="46" spans="1:11" ht="18.75">
      <c r="A46" s="60" t="s">
        <v>14</v>
      </c>
      <c r="B46" s="60"/>
      <c r="C46" s="60"/>
      <c r="D46" s="51" t="s">
        <v>144</v>
      </c>
      <c r="E46" s="51"/>
      <c r="F46" s="51"/>
      <c r="G46" s="51"/>
      <c r="H46" s="51"/>
      <c r="I46" s="51"/>
      <c r="J46" s="51"/>
      <c r="K46" s="51"/>
    </row>
    <row r="47" spans="1:11" ht="18.75">
      <c r="A47" s="58" t="s">
        <v>91</v>
      </c>
      <c r="B47" s="58"/>
      <c r="C47" s="58"/>
      <c r="D47" s="51" t="s">
        <v>13</v>
      </c>
      <c r="E47" s="51"/>
      <c r="F47" s="51"/>
      <c r="G47" s="51"/>
      <c r="H47" s="51"/>
      <c r="I47" s="51"/>
      <c r="J47" s="51"/>
      <c r="K47" s="51"/>
    </row>
    <row r="48" spans="1:11" s="35" customFormat="1" ht="15.75">
      <c r="A48" s="34"/>
      <c r="D48" s="62" t="s">
        <v>147</v>
      </c>
      <c r="E48" s="62"/>
      <c r="F48" s="62"/>
      <c r="G48" s="62"/>
      <c r="H48" s="62"/>
      <c r="I48" s="62"/>
      <c r="J48" s="62"/>
      <c r="K48" s="62"/>
    </row>
    <row r="49" spans="1:11" s="35" customFormat="1" ht="15.75">
      <c r="A49" s="63" t="s">
        <v>1</v>
      </c>
      <c r="B49" s="63" t="s">
        <v>4</v>
      </c>
      <c r="C49" s="63" t="s">
        <v>2</v>
      </c>
      <c r="D49" s="63" t="s">
        <v>90</v>
      </c>
      <c r="E49" s="63" t="s">
        <v>18</v>
      </c>
      <c r="F49" s="63"/>
      <c r="G49" s="63"/>
      <c r="H49" s="64" t="s">
        <v>9</v>
      </c>
      <c r="I49" s="63" t="s">
        <v>10</v>
      </c>
      <c r="J49" s="63"/>
      <c r="K49" s="63" t="s">
        <v>11</v>
      </c>
    </row>
    <row r="50" spans="1:11" s="35" customFormat="1" ht="18.75" customHeight="1">
      <c r="A50" s="63"/>
      <c r="B50" s="63"/>
      <c r="C50" s="63"/>
      <c r="D50" s="63"/>
      <c r="E50" s="42" t="s">
        <v>15</v>
      </c>
      <c r="F50" s="42" t="s">
        <v>16</v>
      </c>
      <c r="G50" s="36" t="s">
        <v>17</v>
      </c>
      <c r="H50" s="64"/>
      <c r="I50" s="36" t="s">
        <v>145</v>
      </c>
      <c r="J50" s="37" t="s">
        <v>3</v>
      </c>
      <c r="K50" s="63"/>
    </row>
    <row r="51" spans="1:11" s="35" customFormat="1" ht="24.75" customHeight="1">
      <c r="A51" s="40">
        <v>1</v>
      </c>
      <c r="B51" s="28">
        <v>3</v>
      </c>
      <c r="C51" s="41" t="str">
        <f>VLOOKUP($B51,'Kết quả'!$B$6:$E$82,2,0)</f>
        <v>Bùi Thị Vân Anh</v>
      </c>
      <c r="D51" s="41" t="str">
        <f>VLOOKUP($B51,'Kết quả'!$B$6:$E$82,3,0)</f>
        <v>16/06/1998</v>
      </c>
      <c r="E51" s="43">
        <f>VLOOKUP($B51,'Kết quả'!$B$6:$K$62,5,0)</f>
        <v>0</v>
      </c>
      <c r="F51" s="43">
        <f>VLOOKUP($B51,'Kết quả'!$B$6:$K$62,6,0)</f>
        <v>0</v>
      </c>
      <c r="G51" s="41">
        <f>VLOOKUP($B51,'Kết quả'!$B$6:$K$62,7,0)</f>
        <v>0</v>
      </c>
      <c r="H51" s="43">
        <f>VLOOKUP($B51,'Kết quả'!$B$6:$K$62,8,0)</f>
      </c>
      <c r="I51" s="41">
        <f>VLOOKUP($B51,'Kết quả'!$B$6:$K$62,9,0)</f>
      </c>
      <c r="J51" s="41">
        <f>IF(H51="","",RANK(H51,$H$51:$H$72,0))</f>
      </c>
      <c r="K51" s="41">
        <f>VLOOKUP($B51,'Kết quả'!$B$6:$K$62,10,0)</f>
      </c>
    </row>
    <row r="52" spans="1:11" s="35" customFormat="1" ht="24.75" customHeight="1">
      <c r="A52" s="40">
        <v>2</v>
      </c>
      <c r="B52" s="28">
        <v>11</v>
      </c>
      <c r="C52" s="41" t="str">
        <f>VLOOKUP($B52,'Kết quả'!$B$6:$E$82,2,0)</f>
        <v>Nguyễn Đình Chuẩn</v>
      </c>
      <c r="D52" s="41" t="str">
        <f>VLOOKUP($B52,'Kết quả'!$B$6:$E$82,3,0)</f>
        <v>14/05/1998</v>
      </c>
      <c r="E52" s="43">
        <f>VLOOKUP($B52,'Kết quả'!$B$6:$K$62,5,0)</f>
        <v>0</v>
      </c>
      <c r="F52" s="43">
        <f>VLOOKUP($B52,'Kết quả'!$B$6:$K$62,6,0)</f>
        <v>0</v>
      </c>
      <c r="G52" s="41">
        <f>VLOOKUP($B52,'Kết quả'!$B$6:$K$62,7,0)</f>
        <v>0</v>
      </c>
      <c r="H52" s="43">
        <f>VLOOKUP($B52,'Kết quả'!$B$6:$K$62,8,0)</f>
      </c>
      <c r="I52" s="41">
        <f>VLOOKUP($B52,'Kết quả'!$B$6:$K$62,9,0)</f>
      </c>
      <c r="J52" s="41">
        <f aca="true" t="shared" si="1" ref="J52:J72">IF(H52="","",RANK(H52,$H$51:$H$72,0))</f>
      </c>
      <c r="K52" s="41">
        <f>VLOOKUP($B52,'Kết quả'!$B$6:$K$62,10,0)</f>
      </c>
    </row>
    <row r="53" spans="1:11" s="35" customFormat="1" ht="24.75" customHeight="1">
      <c r="A53" s="40">
        <v>3</v>
      </c>
      <c r="B53" s="28">
        <v>12</v>
      </c>
      <c r="C53" s="41" t="str">
        <f>VLOOKUP($B53,'Kết quả'!$B$6:$E$82,2,0)</f>
        <v>Trần Huy Chuyển</v>
      </c>
      <c r="D53" s="41" t="str">
        <f>VLOOKUP($B53,'Kết quả'!$B$6:$E$82,3,0)</f>
        <v>14/10/1998</v>
      </c>
      <c r="E53" s="43">
        <f>VLOOKUP($B53,'Kết quả'!$B$6:$K$62,5,0)</f>
        <v>0</v>
      </c>
      <c r="F53" s="43">
        <f>VLOOKUP($B53,'Kết quả'!$B$6:$K$62,6,0)</f>
        <v>0</v>
      </c>
      <c r="G53" s="41">
        <f>VLOOKUP($B53,'Kết quả'!$B$6:$K$62,7,0)</f>
        <v>0</v>
      </c>
      <c r="H53" s="43">
        <f>VLOOKUP($B53,'Kết quả'!$B$6:$K$62,8,0)</f>
      </c>
      <c r="I53" s="41">
        <f>VLOOKUP($B53,'Kết quả'!$B$6:$K$62,9,0)</f>
      </c>
      <c r="J53" s="41">
        <f t="shared" si="1"/>
      </c>
      <c r="K53" s="41">
        <f>VLOOKUP($B53,'Kết quả'!$B$6:$K$62,10,0)</f>
      </c>
    </row>
    <row r="54" spans="1:11" s="35" customFormat="1" ht="24.75" customHeight="1">
      <c r="A54" s="40">
        <v>4</v>
      </c>
      <c r="B54" s="28">
        <v>17</v>
      </c>
      <c r="C54" s="41" t="str">
        <f>VLOOKUP($B54,'Kết quả'!$B$6:$E$82,2,0)</f>
        <v>Nguyễn Minh Đức</v>
      </c>
      <c r="D54" s="41" t="str">
        <f>VLOOKUP($B54,'Kết quả'!$B$6:$E$82,3,0)</f>
        <v>29/12/1998</v>
      </c>
      <c r="E54" s="43">
        <f>VLOOKUP($B54,'Kết quả'!$B$6:$K$62,5,0)</f>
        <v>0</v>
      </c>
      <c r="F54" s="43">
        <f>VLOOKUP($B54,'Kết quả'!$B$6:$K$62,6,0)</f>
        <v>0</v>
      </c>
      <c r="G54" s="41">
        <f>VLOOKUP($B54,'Kết quả'!$B$6:$K$62,7,0)</f>
        <v>0</v>
      </c>
      <c r="H54" s="43">
        <f>VLOOKUP($B54,'Kết quả'!$B$6:$K$62,8,0)</f>
      </c>
      <c r="I54" s="41">
        <f>VLOOKUP($B54,'Kết quả'!$B$6:$K$62,9,0)</f>
      </c>
      <c r="J54" s="41">
        <f t="shared" si="1"/>
      </c>
      <c r="K54" s="41">
        <f>VLOOKUP($B54,'Kết quả'!$B$6:$K$62,10,0)</f>
      </c>
    </row>
    <row r="55" spans="1:11" s="35" customFormat="1" ht="24.75" customHeight="1">
      <c r="A55" s="40">
        <v>5</v>
      </c>
      <c r="B55" s="28">
        <v>19</v>
      </c>
      <c r="C55" s="41" t="str">
        <f>VLOOKUP($B55,'Kết quả'!$B$6:$E$82,2,0)</f>
        <v>Trịnh Thị Hà</v>
      </c>
      <c r="D55" s="41" t="str">
        <f>VLOOKUP($B55,'Kết quả'!$B$6:$E$82,3,0)</f>
        <v>19/07/1998</v>
      </c>
      <c r="E55" s="43">
        <f>VLOOKUP($B55,'Kết quả'!$B$6:$K$62,5,0)</f>
        <v>0</v>
      </c>
      <c r="F55" s="43">
        <f>VLOOKUP($B55,'Kết quả'!$B$6:$K$62,6,0)</f>
        <v>0</v>
      </c>
      <c r="G55" s="41">
        <f>VLOOKUP($B55,'Kết quả'!$B$6:$K$62,7,0)</f>
        <v>0</v>
      </c>
      <c r="H55" s="43">
        <f>VLOOKUP($B55,'Kết quả'!$B$6:$K$62,8,0)</f>
      </c>
      <c r="I55" s="41">
        <f>VLOOKUP($B55,'Kết quả'!$B$6:$K$62,9,0)</f>
      </c>
      <c r="J55" s="41">
        <f t="shared" si="1"/>
      </c>
      <c r="K55" s="41">
        <f>VLOOKUP($B55,'Kết quả'!$B$6:$K$62,10,0)</f>
      </c>
    </row>
    <row r="56" spans="1:11" s="35" customFormat="1" ht="24.75" customHeight="1">
      <c r="A56" s="40">
        <v>6</v>
      </c>
      <c r="B56" s="28">
        <v>20</v>
      </c>
      <c r="C56" s="41" t="str">
        <f>VLOOKUP($B56,'Kết quả'!$B$6:$E$82,2,0)</f>
        <v>Phạm Viết Hào</v>
      </c>
      <c r="D56" s="41" t="str">
        <f>VLOOKUP($B56,'Kết quả'!$B$6:$E$82,3,0)</f>
        <v>23/08/1998</v>
      </c>
      <c r="E56" s="43">
        <f>VLOOKUP($B56,'Kết quả'!$B$6:$K$62,5,0)</f>
        <v>0</v>
      </c>
      <c r="F56" s="43">
        <f>VLOOKUP($B56,'Kết quả'!$B$6:$K$62,6,0)</f>
        <v>0</v>
      </c>
      <c r="G56" s="41">
        <f>VLOOKUP($B56,'Kết quả'!$B$6:$K$62,7,0)</f>
        <v>0</v>
      </c>
      <c r="H56" s="43">
        <f>VLOOKUP($B56,'Kết quả'!$B$6:$K$62,8,0)</f>
      </c>
      <c r="I56" s="41">
        <f>VLOOKUP($B56,'Kết quả'!$B$6:$K$62,9,0)</f>
      </c>
      <c r="J56" s="41">
        <f t="shared" si="1"/>
      </c>
      <c r="K56" s="41">
        <f>VLOOKUP($B56,'Kết quả'!$B$6:$K$62,10,0)</f>
      </c>
    </row>
    <row r="57" spans="1:11" s="35" customFormat="1" ht="24.75" customHeight="1">
      <c r="A57" s="40">
        <v>7</v>
      </c>
      <c r="B57" s="28">
        <v>23</v>
      </c>
      <c r="C57" s="41" t="str">
        <f>VLOOKUP($B57,'Kết quả'!$B$6:$E$82,2,0)</f>
        <v>Trần Khắc Hiếu</v>
      </c>
      <c r="D57" s="41" t="str">
        <f>VLOOKUP($B57,'Kết quả'!$B$6:$E$82,3,0)</f>
        <v>08/08/1998</v>
      </c>
      <c r="E57" s="43">
        <f>VLOOKUP($B57,'Kết quả'!$B$6:$K$62,5,0)</f>
        <v>0</v>
      </c>
      <c r="F57" s="43">
        <f>VLOOKUP($B57,'Kết quả'!$B$6:$K$62,6,0)</f>
        <v>0</v>
      </c>
      <c r="G57" s="41">
        <f>VLOOKUP($B57,'Kết quả'!$B$6:$K$62,7,0)</f>
        <v>0</v>
      </c>
      <c r="H57" s="43">
        <f>VLOOKUP($B57,'Kết quả'!$B$6:$K$62,8,0)</f>
      </c>
      <c r="I57" s="41">
        <f>VLOOKUP($B57,'Kết quả'!$B$6:$K$62,9,0)</f>
      </c>
      <c r="J57" s="41">
        <f t="shared" si="1"/>
      </c>
      <c r="K57" s="41">
        <f>VLOOKUP($B57,'Kết quả'!$B$6:$K$62,10,0)</f>
      </c>
    </row>
    <row r="58" spans="1:11" s="35" customFormat="1" ht="24.75" customHeight="1">
      <c r="A58" s="40">
        <v>8</v>
      </c>
      <c r="B58" s="28">
        <v>24</v>
      </c>
      <c r="C58" s="41" t="str">
        <f>VLOOKUP($B58,'Kết quả'!$B$6:$E$82,2,0)</f>
        <v>Tống Thị Khánh Hoà</v>
      </c>
      <c r="D58" s="41" t="str">
        <f>VLOOKUP($B58,'Kết quả'!$B$6:$E$82,3,0)</f>
        <v>15/12/1998</v>
      </c>
      <c r="E58" s="43">
        <f>VLOOKUP($B58,'Kết quả'!$B$6:$K$62,5,0)</f>
        <v>0</v>
      </c>
      <c r="F58" s="43">
        <f>VLOOKUP($B58,'Kết quả'!$B$6:$K$62,6,0)</f>
        <v>0</v>
      </c>
      <c r="G58" s="41">
        <f>VLOOKUP($B58,'Kết quả'!$B$6:$K$62,7,0)</f>
        <v>0</v>
      </c>
      <c r="H58" s="43">
        <f>VLOOKUP($B58,'Kết quả'!$B$6:$K$62,8,0)</f>
      </c>
      <c r="I58" s="41">
        <f>VLOOKUP($B58,'Kết quả'!$B$6:$K$62,9,0)</f>
      </c>
      <c r="J58" s="41">
        <f t="shared" si="1"/>
      </c>
      <c r="K58" s="41">
        <f>VLOOKUP($B58,'Kết quả'!$B$6:$K$62,10,0)</f>
      </c>
    </row>
    <row r="59" spans="1:11" s="35" customFormat="1" ht="24.75" customHeight="1">
      <c r="A59" s="40">
        <v>9</v>
      </c>
      <c r="B59" s="28">
        <v>25</v>
      </c>
      <c r="C59" s="41" t="str">
        <f>VLOOKUP($B59,'Kết quả'!$B$6:$E$82,2,0)</f>
        <v>Nguyễn Thị Hoài</v>
      </c>
      <c r="D59" s="41" t="str">
        <f>VLOOKUP($B59,'Kết quả'!$B$6:$E$82,3,0)</f>
        <v>17/05/1998</v>
      </c>
      <c r="E59" s="43">
        <f>VLOOKUP($B59,'Kết quả'!$B$6:$K$62,5,0)</f>
        <v>0</v>
      </c>
      <c r="F59" s="43">
        <f>VLOOKUP($B59,'Kết quả'!$B$6:$K$62,6,0)</f>
        <v>0</v>
      </c>
      <c r="G59" s="41">
        <f>VLOOKUP($B59,'Kết quả'!$B$6:$K$62,7,0)</f>
        <v>0</v>
      </c>
      <c r="H59" s="43">
        <f>VLOOKUP($B59,'Kết quả'!$B$6:$K$62,8,0)</f>
      </c>
      <c r="I59" s="41">
        <f>VLOOKUP($B59,'Kết quả'!$B$6:$K$62,9,0)</f>
      </c>
      <c r="J59" s="41">
        <f t="shared" si="1"/>
      </c>
      <c r="K59" s="41">
        <f>VLOOKUP($B59,'Kết quả'!$B$6:$K$62,10,0)</f>
      </c>
    </row>
    <row r="60" spans="1:11" s="35" customFormat="1" ht="24.75" customHeight="1">
      <c r="A60" s="40">
        <v>10</v>
      </c>
      <c r="B60" s="28">
        <v>26</v>
      </c>
      <c r="C60" s="41" t="str">
        <f>VLOOKUP($B60,'Kết quả'!$B$6:$E$82,2,0)</f>
        <v>Hoàng Thị Huệ</v>
      </c>
      <c r="D60" s="41" t="str">
        <f>VLOOKUP($B60,'Kết quả'!$B$6:$E$82,3,0)</f>
        <v>03/06/1998</v>
      </c>
      <c r="E60" s="43">
        <f>VLOOKUP($B60,'Kết quả'!$B$6:$K$62,5,0)</f>
        <v>0</v>
      </c>
      <c r="F60" s="43">
        <f>VLOOKUP($B60,'Kết quả'!$B$6:$K$62,6,0)</f>
        <v>0</v>
      </c>
      <c r="G60" s="41">
        <f>VLOOKUP($B60,'Kết quả'!$B$6:$K$62,7,0)</f>
        <v>0</v>
      </c>
      <c r="H60" s="43">
        <f>VLOOKUP($B60,'Kết quả'!$B$6:$K$62,8,0)</f>
      </c>
      <c r="I60" s="41">
        <f>VLOOKUP($B60,'Kết quả'!$B$6:$K$62,9,0)</f>
      </c>
      <c r="J60" s="41">
        <f t="shared" si="1"/>
      </c>
      <c r="K60" s="41">
        <f>VLOOKUP($B60,'Kết quả'!$B$6:$K$62,10,0)</f>
      </c>
    </row>
    <row r="61" spans="1:11" s="35" customFormat="1" ht="24.75" customHeight="1">
      <c r="A61" s="40">
        <v>11</v>
      </c>
      <c r="B61" s="28">
        <v>27</v>
      </c>
      <c r="C61" s="41" t="str">
        <f>VLOOKUP($B61,'Kết quả'!$B$6:$E$82,2,0)</f>
        <v>Nguyễn Văn Hùng</v>
      </c>
      <c r="D61" s="41" t="str">
        <f>VLOOKUP($B61,'Kết quả'!$B$6:$E$82,3,0)</f>
        <v>15/06/1998</v>
      </c>
      <c r="E61" s="43">
        <f>VLOOKUP($B61,'Kết quả'!$B$6:$K$62,5,0)</f>
        <v>0</v>
      </c>
      <c r="F61" s="43">
        <f>VLOOKUP($B61,'Kết quả'!$B$6:$K$62,6,0)</f>
        <v>0</v>
      </c>
      <c r="G61" s="41">
        <f>VLOOKUP($B61,'Kết quả'!$B$6:$K$62,7,0)</f>
        <v>0</v>
      </c>
      <c r="H61" s="43">
        <f>VLOOKUP($B61,'Kết quả'!$B$6:$K$62,8,0)</f>
      </c>
      <c r="I61" s="41">
        <f>VLOOKUP($B61,'Kết quả'!$B$6:$K$62,9,0)</f>
      </c>
      <c r="J61" s="41">
        <f t="shared" si="1"/>
      </c>
      <c r="K61" s="41">
        <f>VLOOKUP($B61,'Kết quả'!$B$6:$K$62,10,0)</f>
      </c>
    </row>
    <row r="62" spans="1:11" s="35" customFormat="1" ht="24.75" customHeight="1">
      <c r="A62" s="40">
        <v>12</v>
      </c>
      <c r="B62" s="28">
        <v>29</v>
      </c>
      <c r="C62" s="41" t="str">
        <f>VLOOKUP($B62,'Kết quả'!$B$6:$E$82,2,0)</f>
        <v>Nguyễn Thị Kiều</v>
      </c>
      <c r="D62" s="41" t="str">
        <f>VLOOKUP($B62,'Kết quả'!$B$6:$E$82,3,0)</f>
        <v>20/10/1998</v>
      </c>
      <c r="E62" s="43">
        <f>VLOOKUP($B62,'Kết quả'!$B$6:$K$62,5,0)</f>
        <v>0</v>
      </c>
      <c r="F62" s="43">
        <f>VLOOKUP($B62,'Kết quả'!$B$6:$K$62,6,0)</f>
        <v>0</v>
      </c>
      <c r="G62" s="41">
        <f>VLOOKUP($B62,'Kết quả'!$B$6:$K$62,7,0)</f>
        <v>0</v>
      </c>
      <c r="H62" s="43">
        <f>VLOOKUP($B62,'Kết quả'!$B$6:$K$62,8,0)</f>
      </c>
      <c r="I62" s="41">
        <f>VLOOKUP($B62,'Kết quả'!$B$6:$K$62,9,0)</f>
      </c>
      <c r="J62" s="41">
        <f t="shared" si="1"/>
      </c>
      <c r="K62" s="41">
        <f>VLOOKUP($B62,'Kết quả'!$B$6:$K$62,10,0)</f>
      </c>
    </row>
    <row r="63" spans="1:11" s="35" customFormat="1" ht="24.75" customHeight="1">
      <c r="A63" s="40">
        <v>13</v>
      </c>
      <c r="B63" s="28">
        <v>35</v>
      </c>
      <c r="C63" s="41" t="str">
        <f>VLOOKUP($B63,'Kết quả'!$B$6:$E$82,2,0)</f>
        <v>Nguyễn Văn Mạnh</v>
      </c>
      <c r="D63" s="41" t="str">
        <f>VLOOKUP($B63,'Kết quả'!$B$6:$E$82,3,0)</f>
        <v>15/06/1998</v>
      </c>
      <c r="E63" s="43">
        <f>VLOOKUP($B63,'Kết quả'!$B$6:$K$62,5,0)</f>
        <v>0</v>
      </c>
      <c r="F63" s="43">
        <f>VLOOKUP($B63,'Kết quả'!$B$6:$K$62,6,0)</f>
        <v>0</v>
      </c>
      <c r="G63" s="41">
        <f>VLOOKUP($B63,'Kết quả'!$B$6:$K$62,7,0)</f>
        <v>0</v>
      </c>
      <c r="H63" s="43">
        <f>VLOOKUP($B63,'Kết quả'!$B$6:$K$62,8,0)</f>
      </c>
      <c r="I63" s="41">
        <f>VLOOKUP($B63,'Kết quả'!$B$6:$K$62,9,0)</f>
      </c>
      <c r="J63" s="41">
        <f t="shared" si="1"/>
      </c>
      <c r="K63" s="41">
        <f>VLOOKUP($B63,'Kết quả'!$B$6:$K$62,10,0)</f>
      </c>
    </row>
    <row r="64" spans="1:11" s="35" customFormat="1" ht="24.75" customHeight="1">
      <c r="A64" s="40">
        <v>14</v>
      </c>
      <c r="B64" s="28">
        <v>36</v>
      </c>
      <c r="C64" s="41" t="str">
        <f>VLOOKUP($B64,'Kết quả'!$B$6:$E$82,2,0)</f>
        <v>Nguyễn Thị Mơ</v>
      </c>
      <c r="D64" s="41" t="str">
        <f>VLOOKUP($B64,'Kết quả'!$B$6:$E$82,3,0)</f>
        <v>21/09/1998</v>
      </c>
      <c r="E64" s="43">
        <f>VLOOKUP($B64,'Kết quả'!$B$6:$K$62,5,0)</f>
        <v>0</v>
      </c>
      <c r="F64" s="43">
        <f>VLOOKUP($B64,'Kết quả'!$B$6:$K$62,6,0)</f>
        <v>0</v>
      </c>
      <c r="G64" s="41">
        <f>VLOOKUP($B64,'Kết quả'!$B$6:$K$62,7,0)</f>
        <v>0</v>
      </c>
      <c r="H64" s="43">
        <f>VLOOKUP($B64,'Kết quả'!$B$6:$K$62,8,0)</f>
      </c>
      <c r="I64" s="41">
        <f>VLOOKUP($B64,'Kết quả'!$B$6:$K$62,9,0)</f>
      </c>
      <c r="J64" s="41">
        <f t="shared" si="1"/>
      </c>
      <c r="K64" s="41">
        <f>VLOOKUP($B64,'Kết quả'!$B$6:$K$62,10,0)</f>
      </c>
    </row>
    <row r="65" spans="1:11" s="35" customFormat="1" ht="24.75" customHeight="1">
      <c r="A65" s="40">
        <v>15</v>
      </c>
      <c r="B65" s="28">
        <v>37</v>
      </c>
      <c r="C65" s="41" t="str">
        <f>VLOOKUP($B65,'Kết quả'!$B$6:$E$82,2,0)</f>
        <v>Bùi Văn Nam</v>
      </c>
      <c r="D65" s="41" t="str">
        <f>VLOOKUP($B65,'Kết quả'!$B$6:$E$82,3,0)</f>
        <v>23/11/1998</v>
      </c>
      <c r="E65" s="43">
        <f>VLOOKUP($B65,'Kết quả'!$B$6:$K$62,5,0)</f>
        <v>0</v>
      </c>
      <c r="F65" s="43">
        <f>VLOOKUP($B65,'Kết quả'!$B$6:$K$62,6,0)</f>
        <v>0</v>
      </c>
      <c r="G65" s="41">
        <f>VLOOKUP($B65,'Kết quả'!$B$6:$K$62,7,0)</f>
        <v>0</v>
      </c>
      <c r="H65" s="43">
        <f>VLOOKUP($B65,'Kết quả'!$B$6:$K$62,8,0)</f>
      </c>
      <c r="I65" s="41">
        <f>VLOOKUP($B65,'Kết quả'!$B$6:$K$62,9,0)</f>
      </c>
      <c r="J65" s="41">
        <f t="shared" si="1"/>
      </c>
      <c r="K65" s="41">
        <f>VLOOKUP($B65,'Kết quả'!$B$6:$K$62,10,0)</f>
      </c>
    </row>
    <row r="66" spans="1:11" s="35" customFormat="1" ht="24.75" customHeight="1">
      <c r="A66" s="40">
        <v>16</v>
      </c>
      <c r="B66" s="28">
        <v>39</v>
      </c>
      <c r="C66" s="41" t="str">
        <f>VLOOKUP($B66,'Kết quả'!$B$6:$E$82,2,0)</f>
        <v>Tạ Thị Nhài</v>
      </c>
      <c r="D66" s="41" t="str">
        <f>VLOOKUP($B66,'Kết quả'!$B$6:$E$82,3,0)</f>
        <v>10/09/1998</v>
      </c>
      <c r="E66" s="43">
        <f>VLOOKUP($B66,'Kết quả'!$B$6:$K$62,5,0)</f>
        <v>0</v>
      </c>
      <c r="F66" s="43">
        <f>VLOOKUP($B66,'Kết quả'!$B$6:$K$62,6,0)</f>
        <v>0</v>
      </c>
      <c r="G66" s="41">
        <f>VLOOKUP($B66,'Kết quả'!$B$6:$K$62,7,0)</f>
        <v>0</v>
      </c>
      <c r="H66" s="43">
        <f>VLOOKUP($B66,'Kết quả'!$B$6:$K$62,8,0)</f>
      </c>
      <c r="I66" s="41">
        <f>VLOOKUP($B66,'Kết quả'!$B$6:$K$62,9,0)</f>
      </c>
      <c r="J66" s="41">
        <f t="shared" si="1"/>
      </c>
      <c r="K66" s="41">
        <f>VLOOKUP($B66,'Kết quả'!$B$6:$K$62,10,0)</f>
      </c>
    </row>
    <row r="67" spans="1:11" s="35" customFormat="1" ht="24.75" customHeight="1">
      <c r="A67" s="40">
        <v>17</v>
      </c>
      <c r="B67" s="28">
        <v>41</v>
      </c>
      <c r="C67" s="41" t="str">
        <f>VLOOKUP($B67,'Kết quả'!$B$6:$E$82,2,0)</f>
        <v>Vũ Thị Nhung</v>
      </c>
      <c r="D67" s="41" t="str">
        <f>VLOOKUP($B67,'Kết quả'!$B$6:$E$82,3,0)</f>
        <v>15/08/1998</v>
      </c>
      <c r="E67" s="43">
        <f>VLOOKUP($B67,'Kết quả'!$B$6:$K$62,5,0)</f>
        <v>0</v>
      </c>
      <c r="F67" s="43">
        <f>VLOOKUP($B67,'Kết quả'!$B$6:$K$62,6,0)</f>
        <v>0</v>
      </c>
      <c r="G67" s="41">
        <f>VLOOKUP($B67,'Kết quả'!$B$6:$K$62,7,0)</f>
        <v>0</v>
      </c>
      <c r="H67" s="43">
        <f>VLOOKUP($B67,'Kết quả'!$B$6:$K$62,8,0)</f>
      </c>
      <c r="I67" s="41">
        <f>VLOOKUP($B67,'Kết quả'!$B$6:$K$62,9,0)</f>
      </c>
      <c r="J67" s="41">
        <f t="shared" si="1"/>
      </c>
      <c r="K67" s="41">
        <f>VLOOKUP($B67,'Kết quả'!$B$6:$K$62,10,0)</f>
      </c>
    </row>
    <row r="68" spans="1:11" s="35" customFormat="1" ht="24.75" customHeight="1">
      <c r="A68" s="40">
        <v>18</v>
      </c>
      <c r="B68" s="28">
        <v>43</v>
      </c>
      <c r="C68" s="41" t="str">
        <f>VLOOKUP($B68,'Kết quả'!$B$6:$E$82,2,0)</f>
        <v>Nguyễn Văn Phong</v>
      </c>
      <c r="D68" s="41" t="str">
        <f>VLOOKUP($B68,'Kết quả'!$B$6:$E$82,3,0)</f>
        <v>06/02/1998</v>
      </c>
      <c r="E68" s="43">
        <f>VLOOKUP($B68,'Kết quả'!$B$6:$K$62,5,0)</f>
        <v>0</v>
      </c>
      <c r="F68" s="43">
        <f>VLOOKUP($B68,'Kết quả'!$B$6:$K$62,6,0)</f>
        <v>0</v>
      </c>
      <c r="G68" s="41">
        <f>VLOOKUP($B68,'Kết quả'!$B$6:$K$62,7,0)</f>
        <v>0</v>
      </c>
      <c r="H68" s="43">
        <f>VLOOKUP($B68,'Kết quả'!$B$6:$K$62,8,0)</f>
      </c>
      <c r="I68" s="41">
        <f>VLOOKUP($B68,'Kết quả'!$B$6:$K$62,9,0)</f>
      </c>
      <c r="J68" s="41">
        <f t="shared" si="1"/>
      </c>
      <c r="K68" s="41">
        <f>VLOOKUP($B68,'Kết quả'!$B$6:$K$62,10,0)</f>
      </c>
    </row>
    <row r="69" spans="1:11" s="35" customFormat="1" ht="24.75" customHeight="1">
      <c r="A69" s="40">
        <v>19</v>
      </c>
      <c r="B69" s="28">
        <v>44</v>
      </c>
      <c r="C69" s="41" t="str">
        <f>VLOOKUP($B69,'Kết quả'!$B$6:$E$82,2,0)</f>
        <v>Nguyễn Thị Phượng</v>
      </c>
      <c r="D69" s="41" t="str">
        <f>VLOOKUP($B69,'Kết quả'!$B$6:$E$82,3,0)</f>
        <v>14/12/1998</v>
      </c>
      <c r="E69" s="43">
        <f>VLOOKUP($B69,'Kết quả'!$B$6:$K$62,5,0)</f>
        <v>0</v>
      </c>
      <c r="F69" s="43">
        <f>VLOOKUP($B69,'Kết quả'!$B$6:$K$62,6,0)</f>
        <v>0</v>
      </c>
      <c r="G69" s="41">
        <f>VLOOKUP($B69,'Kết quả'!$B$6:$K$62,7,0)</f>
        <v>0</v>
      </c>
      <c r="H69" s="43">
        <f>VLOOKUP($B69,'Kết quả'!$B$6:$K$62,8,0)</f>
      </c>
      <c r="I69" s="41">
        <f>VLOOKUP($B69,'Kết quả'!$B$6:$K$62,9,0)</f>
      </c>
      <c r="J69" s="41">
        <f t="shared" si="1"/>
      </c>
      <c r="K69" s="41">
        <f>VLOOKUP($B69,'Kết quả'!$B$6:$K$62,10,0)</f>
      </c>
    </row>
    <row r="70" spans="1:11" s="35" customFormat="1" ht="24.75" customHeight="1">
      <c r="A70" s="40">
        <v>20</v>
      </c>
      <c r="B70" s="28">
        <v>48</v>
      </c>
      <c r="C70" s="41" t="str">
        <f>VLOOKUP($B70,'Kết quả'!$B$6:$E$82,2,0)</f>
        <v>Nguyễn Thị Thạo</v>
      </c>
      <c r="D70" s="41" t="str">
        <f>VLOOKUP($B70,'Kết quả'!$B$6:$E$82,3,0)</f>
        <v>19/10/1998</v>
      </c>
      <c r="E70" s="43">
        <f>VLOOKUP($B70,'Kết quả'!$B$6:$K$62,5,0)</f>
        <v>0</v>
      </c>
      <c r="F70" s="43">
        <f>VLOOKUP($B70,'Kết quả'!$B$6:$K$62,6,0)</f>
        <v>0</v>
      </c>
      <c r="G70" s="41">
        <f>VLOOKUP($B70,'Kết quả'!$B$6:$K$62,7,0)</f>
        <v>0</v>
      </c>
      <c r="H70" s="43">
        <f>VLOOKUP($B70,'Kết quả'!$B$6:$K$62,8,0)</f>
      </c>
      <c r="I70" s="41">
        <f>VLOOKUP($B70,'Kết quả'!$B$6:$K$62,9,0)</f>
      </c>
      <c r="J70" s="41">
        <f t="shared" si="1"/>
      </c>
      <c r="K70" s="41">
        <f>VLOOKUP($B70,'Kết quả'!$B$6:$K$62,10,0)</f>
      </c>
    </row>
    <row r="71" spans="1:11" s="35" customFormat="1" ht="24.75" customHeight="1">
      <c r="A71" s="40">
        <v>21</v>
      </c>
      <c r="B71" s="28">
        <v>53</v>
      </c>
      <c r="C71" s="41" t="str">
        <f>VLOOKUP($B71,'Kết quả'!$B$6:$E$82,2,0)</f>
        <v>Lương Thị Trang</v>
      </c>
      <c r="D71" s="41" t="str">
        <f>VLOOKUP($B71,'Kết quả'!$B$6:$E$82,3,0)</f>
        <v>06/10/1998</v>
      </c>
      <c r="E71" s="43">
        <f>VLOOKUP($B71,'Kết quả'!$B$6:$K$62,5,0)</f>
        <v>0</v>
      </c>
      <c r="F71" s="43">
        <f>VLOOKUP($B71,'Kết quả'!$B$6:$K$62,6,0)</f>
        <v>0</v>
      </c>
      <c r="G71" s="41">
        <f>VLOOKUP($B71,'Kết quả'!$B$6:$K$62,7,0)</f>
        <v>0</v>
      </c>
      <c r="H71" s="43">
        <f>VLOOKUP($B71,'Kết quả'!$B$6:$K$62,8,0)</f>
      </c>
      <c r="I71" s="41">
        <f>VLOOKUP($B71,'Kết quả'!$B$6:$K$62,9,0)</f>
      </c>
      <c r="J71" s="41">
        <f t="shared" si="1"/>
      </c>
      <c r="K71" s="41">
        <f>VLOOKUP($B71,'Kết quả'!$B$6:$K$62,10,0)</f>
      </c>
    </row>
    <row r="72" spans="1:11" s="35" customFormat="1" ht="24.75" customHeight="1">
      <c r="A72" s="40">
        <v>22</v>
      </c>
      <c r="B72" s="28">
        <v>54</v>
      </c>
      <c r="C72" s="41" t="str">
        <f>VLOOKUP($B72,'Kết quả'!$B$6:$E$82,2,0)</f>
        <v>Phan Văn Tùng</v>
      </c>
      <c r="D72" s="41" t="str">
        <f>VLOOKUP($B72,'Kết quả'!$B$6:$E$82,3,0)</f>
        <v>02/02/1998</v>
      </c>
      <c r="E72" s="43">
        <f>VLOOKUP($B72,'Kết quả'!$B$6:$K$62,5,0)</f>
        <v>0</v>
      </c>
      <c r="F72" s="43">
        <f>VLOOKUP($B72,'Kết quả'!$B$6:$K$62,6,0)</f>
        <v>0</v>
      </c>
      <c r="G72" s="41">
        <f>VLOOKUP($B72,'Kết quả'!$B$6:$K$62,7,0)</f>
        <v>0</v>
      </c>
      <c r="H72" s="43">
        <f>VLOOKUP($B72,'Kết quả'!$B$6:$K$62,8,0)</f>
      </c>
      <c r="I72" s="41">
        <f>VLOOKUP($B72,'Kết quả'!$B$6:$K$62,9,0)</f>
      </c>
      <c r="J72" s="41">
        <f t="shared" si="1"/>
      </c>
      <c r="K72" s="41">
        <f>VLOOKUP($B72,'Kết quả'!$B$6:$K$62,10,0)</f>
      </c>
    </row>
    <row r="73" spans="1:8" s="35" customFormat="1" ht="15.75">
      <c r="A73" s="39"/>
      <c r="E73" s="44"/>
      <c r="F73" s="44"/>
      <c r="H73" s="44"/>
    </row>
    <row r="74" spans="1:11" s="35" customFormat="1" ht="15.75">
      <c r="A74" s="39"/>
      <c r="E74" s="44"/>
      <c r="F74" s="44"/>
      <c r="G74" s="61" t="s">
        <v>93</v>
      </c>
      <c r="H74" s="61"/>
      <c r="I74" s="61"/>
      <c r="J74" s="61"/>
      <c r="K74" s="61"/>
    </row>
    <row r="75" spans="1:11" s="35" customFormat="1" ht="15.75">
      <c r="A75" s="39"/>
      <c r="E75" s="44"/>
      <c r="F75" s="44"/>
      <c r="G75" s="51" t="s">
        <v>23</v>
      </c>
      <c r="H75" s="51"/>
      <c r="I75" s="51"/>
      <c r="J75" s="51"/>
      <c r="K75" s="51"/>
    </row>
    <row r="76" spans="1:8" s="35" customFormat="1" ht="15.75">
      <c r="A76" s="39"/>
      <c r="E76" s="44"/>
      <c r="F76" s="44"/>
      <c r="H76" s="44"/>
    </row>
    <row r="77" spans="1:8" s="35" customFormat="1" ht="15.75">
      <c r="A77" s="39"/>
      <c r="E77" s="44"/>
      <c r="F77" s="44"/>
      <c r="H77" s="44"/>
    </row>
    <row r="78" spans="1:8" s="35" customFormat="1" ht="15.75">
      <c r="A78" s="39"/>
      <c r="E78" s="44"/>
      <c r="F78" s="44"/>
      <c r="H78" s="44"/>
    </row>
    <row r="79" spans="1:8" s="35" customFormat="1" ht="15.75">
      <c r="A79" s="39"/>
      <c r="E79" s="44"/>
      <c r="F79" s="44"/>
      <c r="H79" s="44"/>
    </row>
    <row r="80" spans="1:8" s="35" customFormat="1" ht="15.75">
      <c r="A80" s="39"/>
      <c r="E80" s="44"/>
      <c r="F80" s="44"/>
      <c r="H80" s="44"/>
    </row>
    <row r="81" spans="1:8" s="35" customFormat="1" ht="15.75">
      <c r="A81" s="39"/>
      <c r="E81" s="44"/>
      <c r="F81" s="44"/>
      <c r="H81" s="44"/>
    </row>
    <row r="82" spans="1:8" s="35" customFormat="1" ht="15.75">
      <c r="A82" s="39"/>
      <c r="E82" s="44"/>
      <c r="F82" s="44"/>
      <c r="H82" s="44"/>
    </row>
    <row r="83" spans="1:8" s="35" customFormat="1" ht="15.75">
      <c r="A83" s="39"/>
      <c r="E83" s="44"/>
      <c r="F83" s="44"/>
      <c r="H83" s="44"/>
    </row>
    <row r="84" spans="1:8" s="35" customFormat="1" ht="15.75">
      <c r="A84" s="39"/>
      <c r="E84" s="44"/>
      <c r="F84" s="44"/>
      <c r="H84" s="44"/>
    </row>
    <row r="85" spans="1:8" s="35" customFormat="1" ht="15.75">
      <c r="A85" s="39"/>
      <c r="E85" s="44"/>
      <c r="F85" s="44"/>
      <c r="H85" s="44"/>
    </row>
    <row r="86" spans="1:8" s="35" customFormat="1" ht="15.75">
      <c r="A86" s="39"/>
      <c r="E86" s="44"/>
      <c r="F86" s="44"/>
      <c r="H86" s="44"/>
    </row>
    <row r="87" spans="1:8" s="35" customFormat="1" ht="15.75">
      <c r="A87" s="39"/>
      <c r="E87" s="44"/>
      <c r="F87" s="44"/>
      <c r="H87" s="44"/>
    </row>
    <row r="88" spans="1:8" s="35" customFormat="1" ht="15.75">
      <c r="A88" s="39"/>
      <c r="E88" s="44"/>
      <c r="F88" s="44"/>
      <c r="H88" s="44"/>
    </row>
    <row r="89" spans="1:8" s="35" customFormat="1" ht="15.75">
      <c r="A89" s="39"/>
      <c r="E89" s="44"/>
      <c r="F89" s="44"/>
      <c r="H89" s="44"/>
    </row>
    <row r="90" spans="1:8" s="35" customFormat="1" ht="15.75">
      <c r="A90" s="39"/>
      <c r="E90" s="44"/>
      <c r="F90" s="44"/>
      <c r="H90" s="44"/>
    </row>
    <row r="91" spans="1:8" s="35" customFormat="1" ht="15.75">
      <c r="A91" s="39"/>
      <c r="E91" s="44"/>
      <c r="F91" s="44"/>
      <c r="H91" s="44"/>
    </row>
    <row r="92" spans="1:8" s="35" customFormat="1" ht="15.75">
      <c r="A92" s="39"/>
      <c r="E92" s="44"/>
      <c r="F92" s="44"/>
      <c r="H92" s="44"/>
    </row>
    <row r="93" spans="1:8" s="35" customFormat="1" ht="15.75">
      <c r="A93" s="39"/>
      <c r="E93" s="44"/>
      <c r="F93" s="44"/>
      <c r="H93" s="44"/>
    </row>
    <row r="94" spans="1:8" s="35" customFormat="1" ht="15.75">
      <c r="A94" s="39"/>
      <c r="E94" s="44"/>
      <c r="F94" s="44"/>
      <c r="H94" s="44"/>
    </row>
    <row r="95" spans="1:8" s="35" customFormat="1" ht="15.75">
      <c r="A95" s="39"/>
      <c r="E95" s="44"/>
      <c r="F95" s="44"/>
      <c r="H95" s="44"/>
    </row>
    <row r="96" spans="1:8" s="35" customFormat="1" ht="15.75">
      <c r="A96" s="39"/>
      <c r="E96" s="44"/>
      <c r="F96" s="44"/>
      <c r="H96" s="44"/>
    </row>
    <row r="97" spans="1:8" s="35" customFormat="1" ht="15.75">
      <c r="A97" s="39"/>
      <c r="E97" s="44"/>
      <c r="F97" s="44"/>
      <c r="H97" s="44"/>
    </row>
    <row r="98" spans="1:8" s="35" customFormat="1" ht="15.75">
      <c r="A98" s="39"/>
      <c r="E98" s="44"/>
      <c r="F98" s="44"/>
      <c r="H98" s="44"/>
    </row>
    <row r="99" spans="1:8" s="35" customFormat="1" ht="15.75">
      <c r="A99" s="39"/>
      <c r="E99" s="44"/>
      <c r="F99" s="44"/>
      <c r="H99" s="44"/>
    </row>
    <row r="100" spans="1:8" s="35" customFormat="1" ht="15.75">
      <c r="A100" s="39"/>
      <c r="E100" s="44"/>
      <c r="F100" s="44"/>
      <c r="H100" s="44"/>
    </row>
    <row r="101" spans="1:8" s="35" customFormat="1" ht="15.75">
      <c r="A101" s="39"/>
      <c r="E101" s="44"/>
      <c r="F101" s="44"/>
      <c r="H101" s="44"/>
    </row>
    <row r="102" spans="1:8" s="35" customFormat="1" ht="15.75">
      <c r="A102" s="39"/>
      <c r="E102" s="44"/>
      <c r="F102" s="44"/>
      <c r="H102" s="44"/>
    </row>
    <row r="103" spans="1:8" s="35" customFormat="1" ht="15.75">
      <c r="A103" s="39"/>
      <c r="E103" s="44"/>
      <c r="F103" s="44"/>
      <c r="H103" s="44"/>
    </row>
    <row r="104" spans="1:8" s="35" customFormat="1" ht="15.75">
      <c r="A104" s="39"/>
      <c r="E104" s="44"/>
      <c r="F104" s="44"/>
      <c r="H104" s="44"/>
    </row>
    <row r="105" spans="1:8" s="35" customFormat="1" ht="15.75">
      <c r="A105" s="39"/>
      <c r="E105" s="44"/>
      <c r="F105" s="44"/>
      <c r="H105" s="44"/>
    </row>
    <row r="106" spans="1:8" s="35" customFormat="1" ht="15.75">
      <c r="A106" s="39"/>
      <c r="E106" s="44"/>
      <c r="F106" s="44"/>
      <c r="H106" s="44"/>
    </row>
    <row r="107" spans="1:8" s="35" customFormat="1" ht="15.75">
      <c r="A107" s="39"/>
      <c r="E107" s="44"/>
      <c r="F107" s="44"/>
      <c r="H107" s="44"/>
    </row>
    <row r="108" spans="1:8" s="35" customFormat="1" ht="15.75">
      <c r="A108" s="39"/>
      <c r="E108" s="44"/>
      <c r="F108" s="44"/>
      <c r="H108" s="44"/>
    </row>
    <row r="109" spans="1:8" s="35" customFormat="1" ht="15.75">
      <c r="A109" s="39"/>
      <c r="E109" s="44"/>
      <c r="F109" s="44"/>
      <c r="H109" s="44"/>
    </row>
    <row r="110" spans="1:8" s="35" customFormat="1" ht="15.75">
      <c r="A110" s="39"/>
      <c r="E110" s="44"/>
      <c r="F110" s="44"/>
      <c r="H110" s="44"/>
    </row>
    <row r="111" spans="1:8" s="35" customFormat="1" ht="15.75">
      <c r="A111" s="39"/>
      <c r="E111" s="44"/>
      <c r="F111" s="44"/>
      <c r="H111" s="44"/>
    </row>
    <row r="112" spans="1:8" s="35" customFormat="1" ht="15.75">
      <c r="A112" s="39"/>
      <c r="E112" s="44"/>
      <c r="F112" s="44"/>
      <c r="H112" s="44"/>
    </row>
    <row r="113" spans="1:8" s="35" customFormat="1" ht="15.75">
      <c r="A113" s="39"/>
      <c r="E113" s="44"/>
      <c r="F113" s="44"/>
      <c r="H113" s="44"/>
    </row>
    <row r="114" spans="1:8" s="35" customFormat="1" ht="15.75">
      <c r="A114" s="39"/>
      <c r="E114" s="44"/>
      <c r="F114" s="44"/>
      <c r="H114" s="44"/>
    </row>
    <row r="115" spans="1:8" s="35" customFormat="1" ht="15.75">
      <c r="A115" s="39"/>
      <c r="E115" s="44"/>
      <c r="F115" s="44"/>
      <c r="H115" s="44"/>
    </row>
    <row r="116" spans="1:8" s="35" customFormat="1" ht="15.75">
      <c r="A116" s="39"/>
      <c r="E116" s="44"/>
      <c r="F116" s="44"/>
      <c r="H116" s="44"/>
    </row>
    <row r="117" spans="1:8" s="35" customFormat="1" ht="15.75">
      <c r="A117" s="39"/>
      <c r="E117" s="44"/>
      <c r="F117" s="44"/>
      <c r="H117" s="44"/>
    </row>
    <row r="118" spans="1:8" s="35" customFormat="1" ht="15.75">
      <c r="A118" s="39"/>
      <c r="E118" s="44"/>
      <c r="F118" s="44"/>
      <c r="H118" s="44"/>
    </row>
    <row r="119" spans="1:8" s="35" customFormat="1" ht="15.75">
      <c r="A119" s="39"/>
      <c r="E119" s="44"/>
      <c r="F119" s="44"/>
      <c r="H119" s="44"/>
    </row>
  </sheetData>
  <sheetProtection password="CE28" sheet="1"/>
  <mergeCells count="30">
    <mergeCell ref="A1:C1"/>
    <mergeCell ref="A2:C2"/>
    <mergeCell ref="G43:K43"/>
    <mergeCell ref="A46:C46"/>
    <mergeCell ref="D46:K46"/>
    <mergeCell ref="A47:C47"/>
    <mergeCell ref="D47:K47"/>
    <mergeCell ref="A4:A5"/>
    <mergeCell ref="B4:B5"/>
    <mergeCell ref="C4:C5"/>
    <mergeCell ref="D4:D5"/>
    <mergeCell ref="E4:G4"/>
    <mergeCell ref="G42:K42"/>
    <mergeCell ref="K49:K50"/>
    <mergeCell ref="H4:H5"/>
    <mergeCell ref="K4:K5"/>
    <mergeCell ref="D1:K1"/>
    <mergeCell ref="D2:K2"/>
    <mergeCell ref="I4:J4"/>
    <mergeCell ref="D3:K3"/>
    <mergeCell ref="G74:K74"/>
    <mergeCell ref="G75:K75"/>
    <mergeCell ref="D48:K48"/>
    <mergeCell ref="A49:A50"/>
    <mergeCell ref="B49:B50"/>
    <mergeCell ref="C49:C50"/>
    <mergeCell ref="D49:D50"/>
    <mergeCell ref="E49:G49"/>
    <mergeCell ref="H49:H50"/>
    <mergeCell ref="I49:J49"/>
  </mergeCells>
  <printOptions/>
  <pageMargins left="0.32" right="0.18" top="0.48" bottom="0.42" header="0.3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2" sqref="B2:C23"/>
    </sheetView>
  </sheetViews>
  <sheetFormatPr defaultColWidth="13.99609375" defaultRowHeight="18.75"/>
  <cols>
    <col min="1" max="1" width="4.77734375" style="14" customWidth="1"/>
    <col min="2" max="2" width="22.3359375" style="14" customWidth="1"/>
    <col min="3" max="3" width="13.99609375" style="14" customWidth="1"/>
    <col min="4" max="4" width="6.77734375" style="18" customWidth="1"/>
    <col min="5" max="5" width="6.88671875" style="18" customWidth="1"/>
    <col min="6" max="6" width="6.3359375" style="14" customWidth="1"/>
    <col min="7" max="16384" width="13.99609375" style="14" customWidth="1"/>
  </cols>
  <sheetData>
    <row r="1" spans="4:6" ht="18.75">
      <c r="D1" s="18" t="s">
        <v>87</v>
      </c>
      <c r="E1" s="18" t="s">
        <v>88</v>
      </c>
      <c r="F1" t="s">
        <v>89</v>
      </c>
    </row>
    <row r="2" spans="1:6" ht="18.75">
      <c r="A2" s="14">
        <v>1</v>
      </c>
      <c r="B2" s="15" t="s">
        <v>65</v>
      </c>
      <c r="C2" s="16">
        <v>35962</v>
      </c>
      <c r="D2" s="19">
        <v>0.5</v>
      </c>
      <c r="E2" s="19">
        <v>3.5</v>
      </c>
      <c r="F2" s="17">
        <v>2.5</v>
      </c>
    </row>
    <row r="3" spans="1:6" ht="20.25" customHeight="1">
      <c r="A3" s="14">
        <v>2</v>
      </c>
      <c r="B3" s="15" t="s">
        <v>66</v>
      </c>
      <c r="C3" s="16">
        <v>35929</v>
      </c>
      <c r="D3" s="19">
        <v>3.5</v>
      </c>
      <c r="E3" s="19">
        <v>4.75</v>
      </c>
      <c r="F3" s="17">
        <v>3.5</v>
      </c>
    </row>
    <row r="4" spans="1:6" ht="18.75">
      <c r="A4" s="14">
        <v>3</v>
      </c>
      <c r="B4" s="15" t="s">
        <v>67</v>
      </c>
      <c r="C4" s="16">
        <v>36082</v>
      </c>
      <c r="D4" s="19">
        <v>5</v>
      </c>
      <c r="E4" s="19">
        <v>3</v>
      </c>
      <c r="F4" s="17">
        <v>4</v>
      </c>
    </row>
    <row r="5" spans="1:6" ht="18.75">
      <c r="A5" s="14">
        <v>4</v>
      </c>
      <c r="B5" s="15" t="s">
        <v>68</v>
      </c>
      <c r="C5" s="16">
        <v>36158</v>
      </c>
      <c r="D5" s="19">
        <v>2.25</v>
      </c>
      <c r="E5" s="19">
        <v>1.5</v>
      </c>
      <c r="F5" s="17">
        <v>6</v>
      </c>
    </row>
    <row r="6" spans="1:6" ht="18.75">
      <c r="A6" s="14">
        <v>5</v>
      </c>
      <c r="B6" s="15" t="s">
        <v>69</v>
      </c>
      <c r="C6" s="16">
        <v>35995</v>
      </c>
      <c r="D6" s="19">
        <v>2.5</v>
      </c>
      <c r="E6" s="19">
        <v>5</v>
      </c>
      <c r="F6" s="17">
        <v>5</v>
      </c>
    </row>
    <row r="7" spans="1:6" ht="18.75">
      <c r="A7" s="14">
        <v>6</v>
      </c>
      <c r="B7" s="15" t="s">
        <v>70</v>
      </c>
      <c r="C7" s="16">
        <v>36030</v>
      </c>
      <c r="D7" s="19">
        <v>3.5</v>
      </c>
      <c r="E7" s="19">
        <v>3</v>
      </c>
      <c r="F7" s="17">
        <v>4.5</v>
      </c>
    </row>
    <row r="8" spans="1:6" ht="18.75">
      <c r="A8" s="14">
        <v>7</v>
      </c>
      <c r="B8" s="15" t="s">
        <v>71</v>
      </c>
      <c r="C8" s="16">
        <v>36015</v>
      </c>
      <c r="D8" s="19">
        <v>2.75</v>
      </c>
      <c r="E8" s="19">
        <v>4</v>
      </c>
      <c r="F8" s="17">
        <v>2</v>
      </c>
    </row>
    <row r="9" spans="1:6" ht="18" customHeight="1">
      <c r="A9" s="14">
        <v>8</v>
      </c>
      <c r="B9" s="15" t="s">
        <v>72</v>
      </c>
      <c r="C9" s="16">
        <v>36144</v>
      </c>
      <c r="D9" s="19">
        <v>2</v>
      </c>
      <c r="E9" s="19">
        <v>3</v>
      </c>
      <c r="F9" s="17">
        <v>3</v>
      </c>
    </row>
    <row r="10" spans="1:6" ht="18.75">
      <c r="A10" s="14">
        <v>9</v>
      </c>
      <c r="B10" s="15" t="s">
        <v>73</v>
      </c>
      <c r="C10" s="16">
        <v>35932</v>
      </c>
      <c r="D10" s="19">
        <v>2.75</v>
      </c>
      <c r="E10" s="19">
        <v>5</v>
      </c>
      <c r="F10" s="17">
        <v>5</v>
      </c>
    </row>
    <row r="11" spans="1:6" ht="18.75">
      <c r="A11" s="14">
        <v>10</v>
      </c>
      <c r="B11" s="15" t="s">
        <v>74</v>
      </c>
      <c r="C11" s="16">
        <v>35949</v>
      </c>
      <c r="D11" s="19">
        <v>2.5</v>
      </c>
      <c r="E11" s="19">
        <v>4.5</v>
      </c>
      <c r="F11" s="17">
        <v>4</v>
      </c>
    </row>
    <row r="12" spans="1:6" ht="18.75">
      <c r="A12" s="14">
        <v>11</v>
      </c>
      <c r="B12" s="15" t="s">
        <v>75</v>
      </c>
      <c r="C12" s="16">
        <v>35961</v>
      </c>
      <c r="D12" s="19">
        <v>4.25</v>
      </c>
      <c r="E12" s="19">
        <v>3.75</v>
      </c>
      <c r="F12" s="17">
        <v>6.5</v>
      </c>
    </row>
    <row r="13" spans="1:6" ht="18.75">
      <c r="A13" s="14">
        <v>12</v>
      </c>
      <c r="B13" s="15" t="s">
        <v>76</v>
      </c>
      <c r="C13" s="16">
        <v>36088</v>
      </c>
      <c r="D13" s="19">
        <v>3.25</v>
      </c>
      <c r="E13" s="19">
        <v>3.25</v>
      </c>
      <c r="F13" s="17">
        <v>5</v>
      </c>
    </row>
    <row r="14" spans="1:6" ht="18.75">
      <c r="A14" s="14">
        <v>13</v>
      </c>
      <c r="B14" s="15" t="s">
        <v>77</v>
      </c>
      <c r="C14" s="16">
        <v>35961</v>
      </c>
      <c r="D14" s="19">
        <v>6</v>
      </c>
      <c r="E14" s="19">
        <v>6.5</v>
      </c>
      <c r="F14" s="17">
        <v>7.5</v>
      </c>
    </row>
    <row r="15" spans="1:6" ht="18.75">
      <c r="A15" s="14">
        <v>14</v>
      </c>
      <c r="B15" s="15" t="s">
        <v>78</v>
      </c>
      <c r="C15" s="16">
        <v>36059</v>
      </c>
      <c r="D15" s="19">
        <v>2.5</v>
      </c>
      <c r="E15" s="19">
        <v>5</v>
      </c>
      <c r="F15" s="17">
        <v>3.5</v>
      </c>
    </row>
    <row r="16" spans="1:6" ht="18.75">
      <c r="A16" s="14">
        <v>15</v>
      </c>
      <c r="B16" s="15" t="s">
        <v>79</v>
      </c>
      <c r="C16" s="16">
        <v>36122</v>
      </c>
      <c r="D16" s="19">
        <v>5</v>
      </c>
      <c r="E16" s="19">
        <v>4</v>
      </c>
      <c r="F16" s="17">
        <v>7.5</v>
      </c>
    </row>
    <row r="17" spans="1:6" ht="18.75">
      <c r="A17" s="14">
        <v>16</v>
      </c>
      <c r="B17" s="15" t="s">
        <v>80</v>
      </c>
      <c r="C17" s="16">
        <v>36048</v>
      </c>
      <c r="D17" s="19">
        <v>1.75</v>
      </c>
      <c r="E17" s="19">
        <v>4.7</v>
      </c>
      <c r="F17" s="17">
        <v>3.5</v>
      </c>
    </row>
    <row r="18" spans="1:6" ht="18.75">
      <c r="A18" s="14">
        <v>17</v>
      </c>
      <c r="B18" s="15" t="s">
        <v>81</v>
      </c>
      <c r="C18" s="16">
        <v>36022</v>
      </c>
      <c r="D18" s="19">
        <v>3</v>
      </c>
      <c r="E18" s="19">
        <v>5</v>
      </c>
      <c r="F18" s="17">
        <v>3</v>
      </c>
    </row>
    <row r="19" spans="1:6" ht="18.75" customHeight="1">
      <c r="A19" s="14">
        <v>18</v>
      </c>
      <c r="B19" s="15" t="s">
        <v>82</v>
      </c>
      <c r="C19" s="16">
        <v>35832</v>
      </c>
      <c r="D19" s="19">
        <v>2.25</v>
      </c>
      <c r="E19" s="19">
        <v>2.5</v>
      </c>
      <c r="F19" s="17">
        <v>2.5</v>
      </c>
    </row>
    <row r="20" spans="1:6" ht="23.25" customHeight="1">
      <c r="A20" s="14">
        <v>19</v>
      </c>
      <c r="B20" s="15" t="s">
        <v>83</v>
      </c>
      <c r="C20" s="16">
        <v>36143</v>
      </c>
      <c r="D20" s="19">
        <v>1</v>
      </c>
      <c r="E20" s="19">
        <v>6.25</v>
      </c>
      <c r="F20" s="17">
        <v>4.5</v>
      </c>
    </row>
    <row r="21" spans="1:6" ht="18.75">
      <c r="A21" s="14">
        <v>20</v>
      </c>
      <c r="B21" s="15" t="s">
        <v>84</v>
      </c>
      <c r="C21" s="16">
        <v>36087</v>
      </c>
      <c r="D21" s="19">
        <v>1.25</v>
      </c>
      <c r="E21" s="19">
        <v>4.25</v>
      </c>
      <c r="F21" s="17">
        <v>2</v>
      </c>
    </row>
    <row r="22" spans="1:6" ht="18.75">
      <c r="A22" s="14">
        <v>21</v>
      </c>
      <c r="B22" s="15" t="s">
        <v>85</v>
      </c>
      <c r="C22" s="16">
        <v>36074</v>
      </c>
      <c r="D22" s="19">
        <v>4.5</v>
      </c>
      <c r="E22" s="19">
        <v>4</v>
      </c>
      <c r="F22" s="17">
        <v>5</v>
      </c>
    </row>
    <row r="23" spans="1:6" ht="18.75">
      <c r="A23" s="14">
        <v>22</v>
      </c>
      <c r="B23" s="15" t="s">
        <v>86</v>
      </c>
      <c r="C23" s="16">
        <v>35828</v>
      </c>
      <c r="D23" s="19">
        <v>3</v>
      </c>
      <c r="E23" s="19">
        <v>4.25</v>
      </c>
      <c r="F23" s="17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60"/>
  <sheetViews>
    <sheetView zoomScalePageLayoutView="0" workbookViewId="0" topLeftCell="A1">
      <selection activeCell="B4" sqref="B4:D60"/>
    </sheetView>
  </sheetViews>
  <sheetFormatPr defaultColWidth="8.88671875" defaultRowHeight="18.75"/>
  <cols>
    <col min="2" max="2" width="26.21484375" style="0" customWidth="1"/>
    <col min="3" max="3" width="10.4453125" style="0" customWidth="1"/>
    <col min="4" max="4" width="6.10546875" style="0" customWidth="1"/>
    <col min="5" max="5" width="8.88671875" style="25" customWidth="1"/>
  </cols>
  <sheetData>
    <row r="3" spans="2:4" ht="18.75">
      <c r="B3" t="s">
        <v>27</v>
      </c>
      <c r="C3" t="s">
        <v>28</v>
      </c>
      <c r="D3" t="s">
        <v>63</v>
      </c>
    </row>
    <row r="4" spans="1:6" ht="18.75">
      <c r="A4">
        <v>1</v>
      </c>
      <c r="B4" s="21" t="s">
        <v>29</v>
      </c>
      <c r="C4" s="22">
        <v>36111</v>
      </c>
      <c r="D4" s="22" t="s">
        <v>64</v>
      </c>
      <c r="E4" s="26"/>
      <c r="F4">
        <f>57/3</f>
        <v>19</v>
      </c>
    </row>
    <row r="5" spans="1:5" ht="18.75">
      <c r="A5">
        <v>2</v>
      </c>
      <c r="B5" s="21" t="s">
        <v>30</v>
      </c>
      <c r="C5" s="22">
        <v>35886</v>
      </c>
      <c r="D5" s="22" t="s">
        <v>64</v>
      </c>
      <c r="E5" s="26"/>
    </row>
    <row r="6" spans="1:5" ht="18.75">
      <c r="A6">
        <v>3</v>
      </c>
      <c r="B6" s="21" t="s">
        <v>65</v>
      </c>
      <c r="C6" s="22">
        <v>35962</v>
      </c>
      <c r="D6" s="23" t="s">
        <v>92</v>
      </c>
      <c r="E6" s="26"/>
    </row>
    <row r="7" spans="1:5" ht="18.75">
      <c r="A7">
        <v>4</v>
      </c>
      <c r="B7" s="21" t="s">
        <v>31</v>
      </c>
      <c r="C7" s="22">
        <v>35806</v>
      </c>
      <c r="D7" s="22" t="s">
        <v>64</v>
      </c>
      <c r="E7" s="26"/>
    </row>
    <row r="8" spans="1:5" ht="18.75">
      <c r="A8">
        <v>5</v>
      </c>
      <c r="B8" s="21" t="s">
        <v>32</v>
      </c>
      <c r="C8" s="22">
        <v>36015</v>
      </c>
      <c r="D8" s="22" t="s">
        <v>64</v>
      </c>
      <c r="E8" s="26"/>
    </row>
    <row r="9" spans="1:5" ht="18.75">
      <c r="A9">
        <v>6</v>
      </c>
      <c r="B9" s="21" t="s">
        <v>33</v>
      </c>
      <c r="C9" s="22">
        <v>35880</v>
      </c>
      <c r="D9" s="22" t="s">
        <v>64</v>
      </c>
      <c r="E9" s="26"/>
    </row>
    <row r="10" spans="1:5" ht="18.75">
      <c r="A10">
        <v>7</v>
      </c>
      <c r="B10" s="21" t="s">
        <v>34</v>
      </c>
      <c r="C10" s="22">
        <v>36071</v>
      </c>
      <c r="D10" s="22" t="s">
        <v>64</v>
      </c>
      <c r="E10" s="26"/>
    </row>
    <row r="11" spans="1:5" ht="18.75">
      <c r="A11">
        <v>8</v>
      </c>
      <c r="B11" s="21" t="s">
        <v>35</v>
      </c>
      <c r="C11" s="22">
        <v>36091</v>
      </c>
      <c r="D11" s="22" t="s">
        <v>64</v>
      </c>
      <c r="E11" s="26"/>
    </row>
    <row r="12" spans="1:5" ht="18.75">
      <c r="A12">
        <v>9</v>
      </c>
      <c r="B12" s="21" t="s">
        <v>36</v>
      </c>
      <c r="C12" s="22">
        <v>35947</v>
      </c>
      <c r="D12" s="22" t="s">
        <v>64</v>
      </c>
      <c r="E12" s="26"/>
    </row>
    <row r="13" spans="1:5" ht="18.75">
      <c r="A13">
        <v>10</v>
      </c>
      <c r="B13" s="21" t="s">
        <v>37</v>
      </c>
      <c r="C13" s="22">
        <v>35863</v>
      </c>
      <c r="D13" s="22" t="s">
        <v>64</v>
      </c>
      <c r="E13" s="26"/>
    </row>
    <row r="14" spans="1:5" ht="18.75">
      <c r="A14">
        <v>11</v>
      </c>
      <c r="B14" s="21" t="s">
        <v>66</v>
      </c>
      <c r="C14" s="22">
        <v>35929</v>
      </c>
      <c r="D14" s="23" t="s">
        <v>92</v>
      </c>
      <c r="E14" s="26"/>
    </row>
    <row r="15" spans="1:5" ht="18.75">
      <c r="A15">
        <v>12</v>
      </c>
      <c r="B15" s="21" t="s">
        <v>67</v>
      </c>
      <c r="C15" s="22">
        <v>36082</v>
      </c>
      <c r="D15" s="23" t="s">
        <v>92</v>
      </c>
      <c r="E15" s="26"/>
    </row>
    <row r="16" spans="1:5" ht="18.75">
      <c r="A16">
        <v>13</v>
      </c>
      <c r="B16" s="21" t="s">
        <v>38</v>
      </c>
      <c r="C16" s="22">
        <v>36041</v>
      </c>
      <c r="D16" s="22" t="s">
        <v>64</v>
      </c>
      <c r="E16" s="26"/>
    </row>
    <row r="17" spans="1:5" ht="18.75">
      <c r="A17">
        <v>14</v>
      </c>
      <c r="B17" s="21" t="s">
        <v>39</v>
      </c>
      <c r="C17" s="22">
        <v>36043</v>
      </c>
      <c r="D17" s="22" t="s">
        <v>64</v>
      </c>
      <c r="E17" s="26"/>
    </row>
    <row r="18" spans="1:5" ht="18.75">
      <c r="A18">
        <v>15</v>
      </c>
      <c r="B18" s="21" t="s">
        <v>40</v>
      </c>
      <c r="C18" s="22">
        <v>35894</v>
      </c>
      <c r="D18" s="22" t="s">
        <v>64</v>
      </c>
      <c r="E18" s="26"/>
    </row>
    <row r="19" spans="1:5" ht="18.75">
      <c r="A19">
        <v>16</v>
      </c>
      <c r="B19" s="21" t="s">
        <v>41</v>
      </c>
      <c r="C19" s="22">
        <v>35862</v>
      </c>
      <c r="D19" s="22" t="s">
        <v>64</v>
      </c>
      <c r="E19" s="26"/>
    </row>
    <row r="20" spans="1:5" ht="18.75">
      <c r="A20">
        <v>17</v>
      </c>
      <c r="B20" s="21" t="s">
        <v>68</v>
      </c>
      <c r="C20" s="22">
        <v>36158</v>
      </c>
      <c r="D20" s="23" t="s">
        <v>92</v>
      </c>
      <c r="E20" s="26"/>
    </row>
    <row r="21" spans="1:5" ht="18.75">
      <c r="A21">
        <v>18</v>
      </c>
      <c r="B21" s="21" t="s">
        <v>61</v>
      </c>
      <c r="C21" s="24"/>
      <c r="D21" s="24" t="s">
        <v>64</v>
      </c>
      <c r="E21" s="26"/>
    </row>
    <row r="22" spans="1:5" ht="18.75">
      <c r="A22" s="27">
        <v>19</v>
      </c>
      <c r="B22" s="21" t="s">
        <v>69</v>
      </c>
      <c r="C22" s="22">
        <v>35995</v>
      </c>
      <c r="D22" s="23" t="s">
        <v>92</v>
      </c>
      <c r="E22" s="26"/>
    </row>
    <row r="23" spans="1:5" ht="18.75">
      <c r="A23">
        <v>20</v>
      </c>
      <c r="B23" s="21" t="s">
        <v>70</v>
      </c>
      <c r="C23" s="22">
        <v>36030</v>
      </c>
      <c r="D23" s="23" t="s">
        <v>92</v>
      </c>
      <c r="E23" s="26"/>
    </row>
    <row r="24" spans="1:5" ht="18.75">
      <c r="A24">
        <v>21</v>
      </c>
      <c r="B24" s="21" t="s">
        <v>42</v>
      </c>
      <c r="C24" s="22">
        <v>35989</v>
      </c>
      <c r="D24" s="22" t="s">
        <v>64</v>
      </c>
      <c r="E24" s="26"/>
    </row>
    <row r="25" spans="1:5" ht="18.75">
      <c r="A25">
        <v>22</v>
      </c>
      <c r="B25" s="21" t="s">
        <v>43</v>
      </c>
      <c r="C25" s="22">
        <v>36149</v>
      </c>
      <c r="D25" s="22" t="s">
        <v>64</v>
      </c>
      <c r="E25" s="26"/>
    </row>
    <row r="26" spans="1:5" ht="18.75">
      <c r="A26">
        <v>23</v>
      </c>
      <c r="B26" s="21" t="s">
        <v>71</v>
      </c>
      <c r="C26" s="22">
        <v>36015</v>
      </c>
      <c r="D26" s="23" t="s">
        <v>92</v>
      </c>
      <c r="E26" s="26"/>
    </row>
    <row r="27" spans="1:5" ht="18.75">
      <c r="A27">
        <v>24</v>
      </c>
      <c r="B27" s="21" t="s">
        <v>72</v>
      </c>
      <c r="C27" s="22">
        <v>36144</v>
      </c>
      <c r="D27" s="23" t="s">
        <v>92</v>
      </c>
      <c r="E27" s="26"/>
    </row>
    <row r="28" spans="1:5" ht="18.75">
      <c r="A28">
        <v>25</v>
      </c>
      <c r="B28" s="21" t="s">
        <v>73</v>
      </c>
      <c r="C28" s="22">
        <v>35932</v>
      </c>
      <c r="D28" s="23" t="s">
        <v>92</v>
      </c>
      <c r="E28" s="26"/>
    </row>
    <row r="29" spans="1:5" ht="18.75">
      <c r="A29">
        <v>26</v>
      </c>
      <c r="B29" s="21" t="s">
        <v>74</v>
      </c>
      <c r="C29" s="22">
        <v>35949</v>
      </c>
      <c r="D29" s="23" t="s">
        <v>92</v>
      </c>
      <c r="E29" s="26"/>
    </row>
    <row r="30" spans="1:5" ht="18.75">
      <c r="A30">
        <v>27</v>
      </c>
      <c r="B30" s="21" t="s">
        <v>75</v>
      </c>
      <c r="C30" s="22">
        <v>35961</v>
      </c>
      <c r="D30" s="23" t="s">
        <v>92</v>
      </c>
      <c r="E30" s="26"/>
    </row>
    <row r="31" spans="1:5" ht="18.75">
      <c r="A31">
        <v>28</v>
      </c>
      <c r="B31" s="21" t="s">
        <v>44</v>
      </c>
      <c r="C31" s="22">
        <v>35796</v>
      </c>
      <c r="D31" s="22" t="s">
        <v>64</v>
      </c>
      <c r="E31" s="26"/>
    </row>
    <row r="32" spans="1:5" ht="18.75">
      <c r="A32">
        <v>29</v>
      </c>
      <c r="B32" s="21" t="s">
        <v>76</v>
      </c>
      <c r="C32" s="22">
        <v>36088</v>
      </c>
      <c r="D32" s="23" t="s">
        <v>92</v>
      </c>
      <c r="E32" s="26"/>
    </row>
    <row r="33" spans="1:5" ht="18.75">
      <c r="A33">
        <v>30</v>
      </c>
      <c r="B33" s="21" t="s">
        <v>45</v>
      </c>
      <c r="C33" s="22">
        <v>36066</v>
      </c>
      <c r="D33" s="22" t="s">
        <v>64</v>
      </c>
      <c r="E33" s="26"/>
    </row>
    <row r="34" spans="1:5" ht="18.75">
      <c r="A34">
        <v>31</v>
      </c>
      <c r="B34" s="21" t="s">
        <v>46</v>
      </c>
      <c r="C34" s="22">
        <v>35888</v>
      </c>
      <c r="D34" s="22" t="s">
        <v>64</v>
      </c>
      <c r="E34" s="26"/>
    </row>
    <row r="35" spans="1:5" ht="18.75">
      <c r="A35">
        <v>32</v>
      </c>
      <c r="B35" s="21" t="s">
        <v>47</v>
      </c>
      <c r="C35" s="22">
        <v>35941</v>
      </c>
      <c r="D35" s="22" t="s">
        <v>64</v>
      </c>
      <c r="E35" s="26"/>
    </row>
    <row r="36" spans="1:5" ht="18.75">
      <c r="A36">
        <v>33</v>
      </c>
      <c r="B36" s="21" t="s">
        <v>48</v>
      </c>
      <c r="C36" s="22">
        <v>35990</v>
      </c>
      <c r="D36" s="22" t="s">
        <v>64</v>
      </c>
      <c r="E36" s="26"/>
    </row>
    <row r="37" spans="1:6" ht="18.75">
      <c r="A37">
        <v>34</v>
      </c>
      <c r="B37" s="21" t="s">
        <v>49</v>
      </c>
      <c r="C37" s="22">
        <v>35862</v>
      </c>
      <c r="D37" s="22" t="s">
        <v>64</v>
      </c>
      <c r="E37" s="26"/>
      <c r="F37">
        <v>1.75</v>
      </c>
    </row>
    <row r="38" spans="1:6" ht="18.75">
      <c r="A38">
        <v>35</v>
      </c>
      <c r="B38" s="21" t="s">
        <v>77</v>
      </c>
      <c r="C38" s="22">
        <v>35961</v>
      </c>
      <c r="D38" s="23" t="s">
        <v>92</v>
      </c>
      <c r="E38" s="26"/>
      <c r="F38">
        <v>3.5</v>
      </c>
    </row>
    <row r="39" spans="1:4" ht="18.75">
      <c r="A39">
        <v>36</v>
      </c>
      <c r="B39" s="21" t="s">
        <v>78</v>
      </c>
      <c r="C39" s="22">
        <v>36059</v>
      </c>
      <c r="D39" s="23" t="s">
        <v>92</v>
      </c>
    </row>
    <row r="40" spans="1:4" ht="18.75">
      <c r="A40">
        <v>37</v>
      </c>
      <c r="B40" s="21" t="s">
        <v>79</v>
      </c>
      <c r="C40" s="22">
        <v>36122</v>
      </c>
      <c r="D40" s="23" t="s">
        <v>92</v>
      </c>
    </row>
    <row r="41" spans="1:4" ht="18.75">
      <c r="A41" s="27">
        <v>38</v>
      </c>
      <c r="B41" s="21" t="s">
        <v>50</v>
      </c>
      <c r="C41" s="22">
        <v>36151</v>
      </c>
      <c r="D41" s="22" t="s">
        <v>64</v>
      </c>
    </row>
    <row r="42" spans="1:4" ht="18.75">
      <c r="A42">
        <v>39</v>
      </c>
      <c r="B42" s="21" t="s">
        <v>80</v>
      </c>
      <c r="C42" s="22">
        <v>36048</v>
      </c>
      <c r="D42" s="23" t="s">
        <v>92</v>
      </c>
    </row>
    <row r="43" spans="1:4" ht="18.75">
      <c r="A43">
        <v>40</v>
      </c>
      <c r="B43" s="21" t="s">
        <v>51</v>
      </c>
      <c r="C43" s="22">
        <v>35801</v>
      </c>
      <c r="D43" s="22" t="s">
        <v>64</v>
      </c>
    </row>
    <row r="44" spans="1:4" ht="18.75">
      <c r="A44">
        <v>41</v>
      </c>
      <c r="B44" s="21" t="s">
        <v>81</v>
      </c>
      <c r="C44" s="22">
        <v>36022</v>
      </c>
      <c r="D44" s="23" t="s">
        <v>92</v>
      </c>
    </row>
    <row r="45" spans="1:4" ht="18.75">
      <c r="A45">
        <v>42</v>
      </c>
      <c r="B45" s="21" t="s">
        <v>52</v>
      </c>
      <c r="C45" s="22">
        <v>35934</v>
      </c>
      <c r="D45" s="22" t="s">
        <v>64</v>
      </c>
    </row>
    <row r="46" spans="1:4" ht="18.75">
      <c r="A46">
        <v>43</v>
      </c>
      <c r="B46" s="21" t="s">
        <v>82</v>
      </c>
      <c r="C46" s="22">
        <v>35832</v>
      </c>
      <c r="D46" s="23" t="s">
        <v>92</v>
      </c>
    </row>
    <row r="47" spans="1:4" ht="18.75">
      <c r="A47">
        <v>44</v>
      </c>
      <c r="B47" s="21" t="s">
        <v>83</v>
      </c>
      <c r="C47" s="22">
        <v>36143</v>
      </c>
      <c r="D47" s="23" t="s">
        <v>92</v>
      </c>
    </row>
    <row r="48" spans="1:4" ht="18.75">
      <c r="A48">
        <v>45</v>
      </c>
      <c r="B48" s="21" t="s">
        <v>53</v>
      </c>
      <c r="C48" s="22">
        <v>36050</v>
      </c>
      <c r="D48" s="22" t="s">
        <v>64</v>
      </c>
    </row>
    <row r="49" spans="1:4" ht="18.75">
      <c r="A49">
        <v>46</v>
      </c>
      <c r="B49" s="21" t="s">
        <v>54</v>
      </c>
      <c r="C49" s="22">
        <v>35990</v>
      </c>
      <c r="D49" s="22" t="s">
        <v>64</v>
      </c>
    </row>
    <row r="50" spans="1:4" ht="18.75">
      <c r="A50">
        <v>47</v>
      </c>
      <c r="B50" s="21" t="s">
        <v>55</v>
      </c>
      <c r="C50" s="22">
        <v>35837</v>
      </c>
      <c r="D50" s="22" t="s">
        <v>64</v>
      </c>
    </row>
    <row r="51" spans="1:4" ht="18.75">
      <c r="A51">
        <v>48</v>
      </c>
      <c r="B51" s="21" t="s">
        <v>84</v>
      </c>
      <c r="C51" s="22">
        <v>36087</v>
      </c>
      <c r="D51" s="23" t="s">
        <v>92</v>
      </c>
    </row>
    <row r="52" spans="1:4" ht="18.75">
      <c r="A52">
        <v>49</v>
      </c>
      <c r="B52" s="21" t="s">
        <v>0</v>
      </c>
      <c r="C52" s="22">
        <v>36035</v>
      </c>
      <c r="D52" s="22" t="s">
        <v>64</v>
      </c>
    </row>
    <row r="53" spans="1:4" ht="18.75">
      <c r="A53">
        <v>50</v>
      </c>
      <c r="B53" s="21" t="s">
        <v>56</v>
      </c>
      <c r="C53" s="22">
        <v>35911</v>
      </c>
      <c r="D53" s="22" t="s">
        <v>64</v>
      </c>
    </row>
    <row r="54" spans="1:4" ht="18.75">
      <c r="A54">
        <v>51</v>
      </c>
      <c r="B54" s="21" t="s">
        <v>62</v>
      </c>
      <c r="C54" s="24"/>
      <c r="D54" s="24" t="s">
        <v>64</v>
      </c>
    </row>
    <row r="55" spans="1:4" ht="18.75">
      <c r="A55">
        <v>52</v>
      </c>
      <c r="B55" s="21" t="s">
        <v>57</v>
      </c>
      <c r="C55" s="22">
        <v>35844</v>
      </c>
      <c r="D55" s="22" t="s">
        <v>64</v>
      </c>
    </row>
    <row r="56" spans="1:4" ht="18.75">
      <c r="A56">
        <v>53</v>
      </c>
      <c r="B56" s="21" t="s">
        <v>85</v>
      </c>
      <c r="C56" s="22">
        <v>36074</v>
      </c>
      <c r="D56" s="23" t="s">
        <v>92</v>
      </c>
    </row>
    <row r="57" spans="1:4" ht="18.75">
      <c r="A57">
        <v>54</v>
      </c>
      <c r="B57" s="21" t="s">
        <v>86</v>
      </c>
      <c r="C57" s="22">
        <v>35828</v>
      </c>
      <c r="D57" s="23" t="s">
        <v>92</v>
      </c>
    </row>
    <row r="58" spans="1:4" ht="18.75">
      <c r="A58">
        <v>55</v>
      </c>
      <c r="B58" s="21" t="s">
        <v>58</v>
      </c>
      <c r="C58" s="22">
        <v>35993</v>
      </c>
      <c r="D58" s="22" t="s">
        <v>64</v>
      </c>
    </row>
    <row r="59" spans="1:4" ht="18.75">
      <c r="A59">
        <v>56</v>
      </c>
      <c r="B59" s="21" t="s">
        <v>59</v>
      </c>
      <c r="C59" s="22">
        <v>35806</v>
      </c>
      <c r="D59" s="22" t="s">
        <v>64</v>
      </c>
    </row>
    <row r="60" spans="1:4" ht="18.75">
      <c r="A60">
        <v>57</v>
      </c>
      <c r="B60" s="21" t="s">
        <v>60</v>
      </c>
      <c r="C60" s="22">
        <v>35832</v>
      </c>
      <c r="D60" s="22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2013-06-18T14:55:40Z</cp:lastPrinted>
  <dcterms:created xsi:type="dcterms:W3CDTF">2013-06-05T01:16:02Z</dcterms:created>
  <dcterms:modified xsi:type="dcterms:W3CDTF">2013-06-18T14:58:41Z</dcterms:modified>
  <cp:category/>
  <cp:version/>
  <cp:contentType/>
  <cp:contentStatus/>
</cp:coreProperties>
</file>